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8910" windowHeight="8490" activeTab="14"/>
  </bookViews>
  <sheets>
    <sheet name="1-ВС" sheetId="1" r:id="rId1"/>
    <sheet name="2-ВС" sheetId="2" r:id="rId2"/>
    <sheet name="3-ВС" sheetId="3" r:id="rId3"/>
    <sheet name="4-ВС" sheetId="4" r:id="rId4"/>
    <sheet name="7-ВС" sheetId="5" r:id="rId5"/>
    <sheet name="1-во" sheetId="6" r:id="rId6"/>
    <sheet name="2-во" sheetId="7" r:id="rId7"/>
    <sheet name="3-во" sheetId="8" r:id="rId8"/>
    <sheet name="4-во" sheetId="9" r:id="rId9"/>
    <sheet name="7-ВО" sheetId="10" r:id="rId10"/>
    <sheet name="1-ПВ" sheetId="11" r:id="rId11"/>
    <sheet name="2-ПВ" sheetId="12" r:id="rId12"/>
    <sheet name="3-ПВ" sheetId="13" r:id="rId13"/>
    <sheet name="4-ПВ" sheetId="14" r:id="rId14"/>
    <sheet name="7-ПВ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GoBack" localSheetId="8">'4-во'!$B$5</definedName>
    <definedName name="_xlnm.Print_Titles" localSheetId="5">'1-во'!$6:$9</definedName>
    <definedName name="_xlnm.Print_Titles" localSheetId="10">'1-ПВ'!$6:$9</definedName>
    <definedName name="_xlnm.Print_Titles" localSheetId="6">'2-во'!$7:$9</definedName>
    <definedName name="стокиобъем11" localSheetId="10">#REF!</definedName>
    <definedName name="стокиобъем11" localSheetId="11">#REF!</definedName>
    <definedName name="стокиобъем11" localSheetId="12">#REF!</definedName>
    <definedName name="стокиобъем11" localSheetId="3">#REF!</definedName>
    <definedName name="стокиобъем11" localSheetId="13">#REF!</definedName>
    <definedName name="стокиобъем11" localSheetId="9">#REF!</definedName>
    <definedName name="стокиобъем11" localSheetId="4">#REF!</definedName>
    <definedName name="стокиобъем11" localSheetId="14">#REF!</definedName>
    <definedName name="стокиобъем11">#REF!</definedName>
    <definedName name="стокиобъем12" localSheetId="10">#REF!</definedName>
    <definedName name="стокиобъем12" localSheetId="11">#REF!</definedName>
    <definedName name="стокиобъем12" localSheetId="12">#REF!</definedName>
    <definedName name="стокиобъем12" localSheetId="3">#REF!</definedName>
    <definedName name="стокиобъем12" localSheetId="13">#REF!</definedName>
    <definedName name="стокиобъем12" localSheetId="9">#REF!</definedName>
    <definedName name="стокиобъем12" localSheetId="4">#REF!</definedName>
    <definedName name="стокиобъем12" localSheetId="14">#REF!</definedName>
    <definedName name="стокиобъем12">#REF!</definedName>
    <definedName name="стокитариф11" localSheetId="10">#REF!</definedName>
    <definedName name="стокитариф11" localSheetId="11">#REF!</definedName>
    <definedName name="стокитариф11" localSheetId="12">#REF!</definedName>
    <definedName name="стокитариф11" localSheetId="3">#REF!</definedName>
    <definedName name="стокитариф11" localSheetId="13">#REF!</definedName>
    <definedName name="стокитариф11" localSheetId="9">#REF!</definedName>
    <definedName name="стокитариф11" localSheetId="4">#REF!</definedName>
    <definedName name="стокитариф11" localSheetId="14">#REF!</definedName>
    <definedName name="стокитариф11">#REF!</definedName>
    <definedName name="стокитариф12" localSheetId="10">#REF!</definedName>
    <definedName name="стокитариф12" localSheetId="11">#REF!</definedName>
    <definedName name="стокитариф12" localSheetId="12">#REF!</definedName>
    <definedName name="стокитариф12" localSheetId="3">#REF!</definedName>
    <definedName name="стокитариф12" localSheetId="13">#REF!</definedName>
    <definedName name="стокитариф12" localSheetId="9">#REF!</definedName>
    <definedName name="стокитариф12" localSheetId="4">#REF!</definedName>
    <definedName name="стокитариф12" localSheetId="1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<sst xmlns="http://schemas.openxmlformats.org/spreadsheetml/2006/main" count="532" uniqueCount="284">
  <si>
    <t>Наименование показателей</t>
  </si>
  <si>
    <t>4.1.</t>
  </si>
  <si>
    <t>Производственные расходы</t>
  </si>
  <si>
    <t>Ремонтные расходы</t>
  </si>
  <si>
    <t>2.1.</t>
  </si>
  <si>
    <t>4.</t>
  </si>
  <si>
    <t>Сбытовые расходы гарантирующих организаций</t>
  </si>
  <si>
    <t>4.2.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</si>
  <si>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</si>
  <si>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</si>
  <si>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</si>
  <si>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</si>
  <si>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</si>
  <si>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</si>
  <si>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</si>
  <si>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</si>
  <si>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</si>
  <si>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</si>
  <si>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</si>
  <si>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Прибыль, облагаемая налогом</t>
  </si>
  <si>
    <t>Наименование показателя</t>
  </si>
  <si>
    <t>Единица измерения</t>
  </si>
  <si>
    <t>тыс.м3</t>
  </si>
  <si>
    <t>Расход электрической энергии</t>
  </si>
  <si>
    <t>тыс.кВтч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</si>
  <si>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</si>
  <si>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</si>
  <si>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</si>
  <si>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</si>
  <si>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</si>
  <si>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</si>
  <si>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</si>
  <si>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</si>
  <si>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</si>
  <si>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</si>
  <si>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</si>
  <si>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</si>
  <si>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</si>
  <si>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</si>
  <si>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</si>
  <si>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</si>
  <si>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</si>
  <si>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</si>
  <si>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Удельный расход электроэнергии: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</si>
  <si>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</si>
  <si>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</si>
  <si>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</si>
  <si>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Налоги, сборы, платежи</t>
  </si>
  <si>
    <t>электроэнергию</t>
  </si>
  <si>
    <t>Индексы  роста цен на энергетические ресурсы</t>
  </si>
  <si>
    <t>от населения</t>
  </si>
  <si>
    <t>от собственного  производства</t>
  </si>
  <si>
    <t>от бюджетных организаций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</si>
  <si>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</si>
  <si>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</si>
  <si>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</si>
  <si>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</si>
  <si>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</si>
  <si>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</si>
  <si>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</si>
  <si>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</si>
  <si>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</si>
  <si>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</si>
  <si>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8.</t>
  </si>
  <si>
    <t>12.1.</t>
  </si>
  <si>
    <t>12.2.</t>
  </si>
  <si>
    <t>Норматив технологических  затрат химреагентов, в т.ч:</t>
  </si>
  <si>
    <t>13.1.</t>
  </si>
  <si>
    <t>15.2.</t>
  </si>
  <si>
    <t>очистка сточных вод</t>
  </si>
  <si>
    <t>15.1.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</si>
  <si>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</si>
  <si>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</si>
  <si>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</si>
  <si>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</si>
  <si>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Водоотведение</t>
  </si>
  <si>
    <t>Установленная мощность очистных сооружений</t>
  </si>
  <si>
    <t>План 
2014 года</t>
  </si>
  <si>
    <t>Принято сточных вод всего, в т.ч.</t>
  </si>
  <si>
    <t>кВт⋅ч/м3</t>
  </si>
  <si>
    <t>транспортировка сточных вод</t>
  </si>
  <si>
    <t xml:space="preserve">транспортировка сточных вод 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</si>
  <si>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</t>
    </r>
    <r>
      <rPr>
        <sz val="10"/>
        <color indexed="8"/>
        <rFont val="Times New Roman"/>
        <family val="1"/>
      </rPr>
      <t>удельный расход электрической энергии на 1 м3 сточных  вод</t>
    </r>
    <r>
      <rPr>
        <sz val="12"/>
        <color indexed="8"/>
        <rFont val="Times New Roman"/>
        <family val="1"/>
      </rPr>
      <t>), в т.ч.:</t>
    </r>
  </si>
  <si>
    <t xml:space="preserve">Величина прибыли, необходимая для эффективного функционирования (водоотведение)                                                            </t>
  </si>
  <si>
    <t>Целевые показатели деятельности (водоотведение)</t>
  </si>
  <si>
    <t>теплоэнергию</t>
  </si>
  <si>
    <t xml:space="preserve">Водоотведение </t>
  </si>
  <si>
    <t>со дня введения тарифов в действие по 31.12.2014</t>
  </si>
  <si>
    <t>Факт *
2012 года</t>
  </si>
  <si>
    <t>Расходы, учтенные и неучтенные при расчете тарифа на водоотведение</t>
  </si>
  <si>
    <t xml:space="preserve"> * -вновь созданное предприятие</t>
  </si>
  <si>
    <t>Средства на возврат займов и кредитов и процентов по ним</t>
  </si>
  <si>
    <t>Другие расходы, не учитываемые в соответствии с Налоговым кодексом Российской Федерации при определении налоговой базы налога на прибыль</t>
  </si>
  <si>
    <t xml:space="preserve">Тарифы на водоотведение  для потребителей </t>
  </si>
  <si>
    <t>Население (тарифы указываются с учетом НДС)</t>
  </si>
  <si>
    <t>1.1.</t>
  </si>
  <si>
    <t>МУНИЦИПАЛЬНОГО УНИТАРНОГО ПРЕДПРИЯТИЯ «ЖИЛИЩНО-КОММУНАЛЬНОЕ ХОЗЯЙСТВО» МИНУСИНСКОГО РАЙОНА (Минусинский район, ИНН 2455035064)</t>
  </si>
  <si>
    <t>1.2.</t>
  </si>
  <si>
    <t>гипохлорит кальция</t>
  </si>
  <si>
    <t>кг/м3</t>
  </si>
  <si>
    <t>Приложение № 1 
к экспертному заключению по делу 
№ 330-14в</t>
  </si>
  <si>
    <t>Приложение № 2 
к экспертному заключению 
по делу № 330-14в</t>
  </si>
  <si>
    <t>Приложение № 7
к экспертному заключению 
по делу № 330-14в</t>
  </si>
  <si>
    <t>Приложение № 4 
к экспертному заключению 
по делу № 330-14в</t>
  </si>
  <si>
    <t>Приложение № 3 
к экспертному заключению 
по делу № 330-14в</t>
  </si>
  <si>
    <t xml:space="preserve">организация      </t>
  </si>
  <si>
    <t xml:space="preserve">РЭК                                 </t>
  </si>
  <si>
    <t>Объем  отпуска воды всего:  в т.ч.</t>
  </si>
  <si>
    <t xml:space="preserve">населению, в т.ч. </t>
  </si>
  <si>
    <t>1.1.1.</t>
  </si>
  <si>
    <t>по приборам учета</t>
  </si>
  <si>
    <t>собственное производство</t>
  </si>
  <si>
    <t>1.3.</t>
  </si>
  <si>
    <t>бюджетным организациям, в т.ч.</t>
  </si>
  <si>
    <t>1.3.1.</t>
  </si>
  <si>
    <t>1.4.</t>
  </si>
  <si>
    <t>прочим потребителям, в.т.ч.</t>
  </si>
  <si>
    <t>1.4.1.</t>
  </si>
  <si>
    <t>16.1.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</si>
  <si>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</si>
  <si>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подъем воды</t>
  </si>
  <si>
    <t>кВтч/м3</t>
  </si>
  <si>
    <t>2.2.</t>
  </si>
  <si>
    <t>очистка воды</t>
  </si>
  <si>
    <t>2.3.</t>
  </si>
  <si>
    <t>транспортировка воды</t>
  </si>
  <si>
    <t>кг/м3 (л/м3)</t>
  </si>
  <si>
    <t>Расходы, учтенные и неучтенные при расчете тарифа на подвоз воды</t>
  </si>
  <si>
    <t>Реагенты (цены 2013 года, с 01.01.2014 индекс 104,7%)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</si>
  <si>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</si>
  <si>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</si>
  <si>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</si>
  <si>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</si>
  <si>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</si>
  <si>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</si>
  <si>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</si>
  <si>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</si>
  <si>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</si>
  <si>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</si>
  <si>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</si>
  <si>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</si>
  <si>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</si>
  <si>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</si>
  <si>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</si>
  <si>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</si>
  <si>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</si>
  <si>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</si>
  <si>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</si>
  <si>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</si>
  <si>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</si>
  <si>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</si>
  <si>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</si>
  <si>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</si>
  <si>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</si>
  <si>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</si>
  <si>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</si>
  <si>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</si>
  <si>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</si>
  <si>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</si>
  <si>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</si>
  <si>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</si>
  <si>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</si>
  <si>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</si>
  <si>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</si>
  <si>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</si>
  <si>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</si>
  <si>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</si>
  <si>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</si>
  <si>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</si>
  <si>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</si>
  <si>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</si>
  <si>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</si>
  <si>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</si>
  <si>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</si>
  <si>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</si>
  <si>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</si>
  <si>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</si>
  <si>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</si>
  <si>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</si>
  <si>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</si>
  <si>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</si>
  <si>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</si>
  <si>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</si>
  <si>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</si>
  <si>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</si>
  <si>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</si>
  <si>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2.2.1.</t>
  </si>
  <si>
    <t>2.2.2.</t>
  </si>
  <si>
    <t>2.2.3.</t>
  </si>
  <si>
    <t>Отчисления на социальные нужды ремонтного персонала</t>
  </si>
  <si>
    <t>2.4.</t>
  </si>
  <si>
    <t>Капитальный ремонт</t>
  </si>
  <si>
    <t>2.5.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</si>
  <si>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</si>
  <si>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</si>
  <si>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</si>
  <si>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</si>
  <si>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</si>
  <si>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</si>
  <si>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</si>
  <si>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</si>
  <si>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</si>
  <si>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</si>
  <si>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</si>
  <si>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</si>
  <si>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</si>
  <si>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</si>
  <si>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</si>
  <si>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</si>
  <si>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</si>
  <si>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</si>
  <si>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</si>
  <si>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</si>
  <si>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</si>
  <si>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</si>
  <si>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</si>
  <si>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</si>
  <si>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</si>
  <si>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</si>
  <si>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Расходы, связанные с уплатой налогов и сборов</t>
  </si>
  <si>
    <t>2014год</t>
  </si>
  <si>
    <t>Плановые значения показателей надежности, качества и 
энергетической эффективности объектов централизованной 
системы холодного водоснабжения</t>
  </si>
  <si>
    <t xml:space="preserve">План </t>
  </si>
  <si>
    <t>Численность населения, получающего услугу водоснабжения</t>
  </si>
  <si>
    <t>Охват абонентов приборами учета воды</t>
  </si>
  <si>
    <t xml:space="preserve">Тарифы на подвоз воды для потребителей </t>
  </si>
  <si>
    <t>Тарифы со дня введения тарифа в действие по 31.12.2014</t>
  </si>
  <si>
    <t>Питьевая вода</t>
  </si>
  <si>
    <t>Анализ основных технико – экономических показателей 
(подвоз воды)</t>
  </si>
  <si>
    <t>Приложение № 2 
к экспертному заключению 
по делу № 331-14в</t>
  </si>
  <si>
    <t>Приложение № 1 
к экспертному заключению по делу № 331-14в</t>
  </si>
  <si>
    <t>Приложение № 3 
к экспертному заключению 
по делу № 331-14в</t>
  </si>
  <si>
    <t>Приложение № 4 
к экспертному заключению 
по делу № 331-14в</t>
  </si>
  <si>
    <t>Целевые показатели деятельности (подвоз воды)</t>
  </si>
  <si>
    <t>Приложение № 7
к экспертному заключению 
по делу № 331-14в</t>
  </si>
  <si>
    <t>Подвоз воды</t>
  </si>
  <si>
    <t>6.1.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</si>
  <si>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</si>
  <si>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</si>
  <si>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</si>
  <si>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</si>
  <si>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</si>
  <si>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</si>
  <si>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</si>
  <si>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</si>
  <si>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</si>
  <si>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</si>
  <si>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</si>
  <si>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</si>
  <si>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</si>
  <si>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</si>
  <si>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</si>
  <si>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</si>
  <si>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</si>
  <si>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</si>
  <si>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13.1.1.</t>
  </si>
  <si>
    <t>13.2.</t>
  </si>
  <si>
    <t>13.3.</t>
  </si>
  <si>
    <t>13.3.1.</t>
  </si>
  <si>
    <t>13.4.</t>
  </si>
  <si>
    <t>13.4.1.</t>
  </si>
  <si>
    <t>15.3.</t>
  </si>
  <si>
    <t xml:space="preserve">кг/м3 </t>
  </si>
  <si>
    <t xml:space="preserve">18.1. </t>
  </si>
  <si>
    <t>Расходы, учтенные и неучтенные при расчете тарифа (питьевая вода)</t>
  </si>
  <si>
    <t>Факт 
2012 год*</t>
  </si>
  <si>
    <t>План 
2014 год</t>
  </si>
  <si>
    <t>1.</t>
  </si>
  <si>
    <t xml:space="preserve">Уровень потерь </t>
  </si>
  <si>
    <t>2.</t>
  </si>
  <si>
    <t>кВт·ч/м3</t>
  </si>
  <si>
    <t>3.</t>
  </si>
  <si>
    <t>со дня введения тарифа в действие
по 31.12.2014</t>
  </si>
  <si>
    <t>Анализ основных технико – экономических показателей 
(водоотведение)</t>
  </si>
  <si>
    <t xml:space="preserve">Величина прибыли, необходимая для эффективного функционирования (питьевая вода)                                                            </t>
  </si>
  <si>
    <t>Приложение № 3 к экспертному заключению по делу № 329-14в</t>
  </si>
  <si>
    <t>Приложение № 7
к экспертному заключению 
по делу № 329-14в</t>
  </si>
  <si>
    <t xml:space="preserve">Тарифы на питьевую воду для потребителей </t>
  </si>
  <si>
    <t xml:space="preserve">Величина прибыли, необходимая для эффективного функционирования (подвоз воды)                                                            </t>
  </si>
  <si>
    <t>Анализ основных технико – экономических показателей 
(питьевая вода)</t>
  </si>
  <si>
    <t>Приложение № 1 к экспертному заключению по делу № 329-14в</t>
  </si>
  <si>
    <t>г/м3</t>
  </si>
  <si>
    <t>Приложение № 4 к экспертному заключению по делу № 329-14в</t>
  </si>
  <si>
    <t>Приложение № 2 к экспертному заключению по делу № 329-14в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</si>
</sst>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_-* #,##0.000_р_._-;\-* #,##0.000_р_._-;_-* &quot;-&quot;??_р_._-;_-@_-"/>
    <numFmt numFmtId="199" formatCode="_-* #,##0.0000_р_._-;\-* #,##0.000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right"/>
    </xf>
    <xf numFmtId="0" fontId="5" fillId="0" borderId="0" xfId="62" applyFont="1">
      <alignment/>
      <protection/>
    </xf>
    <xf numFmtId="0" fontId="5" fillId="0" borderId="0" xfId="62" applyFont="1" applyAlignment="1">
      <alignment horizontal="center"/>
      <protection/>
    </xf>
    <xf numFmtId="0" fontId="7" fillId="0" borderId="0" xfId="62" applyFont="1">
      <alignment/>
      <protection/>
    </xf>
    <xf numFmtId="0" fontId="7" fillId="0" borderId="0" xfId="62" applyFont="1" applyAlignment="1">
      <alignment horizontal="center"/>
      <protection/>
    </xf>
    <xf numFmtId="0" fontId="5" fillId="0" borderId="0" xfId="62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61" applyFont="1" applyAlignment="1">
      <alignment wrapText="1"/>
      <protection/>
    </xf>
    <xf numFmtId="0" fontId="7" fillId="0" borderId="0" xfId="61" applyFont="1" applyAlignment="1">
      <alignment wrapText="1"/>
      <protection/>
    </xf>
    <xf numFmtId="0" fontId="7" fillId="0" borderId="0" xfId="61" applyFont="1" applyAlignment="1">
      <alignment horizontal="right"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vertical="center" wrapText="1"/>
      <protection/>
    </xf>
    <xf numFmtId="2" fontId="5" fillId="0" borderId="10" xfId="61" applyNumberFormat="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wrapText="1"/>
      <protection/>
    </xf>
    <xf numFmtId="0" fontId="5" fillId="0" borderId="10" xfId="61" applyFont="1" applyBorder="1" applyAlignment="1">
      <alignment wrapText="1"/>
      <protection/>
    </xf>
    <xf numFmtId="0" fontId="0" fillId="0" borderId="0" xfId="59" applyAlignment="1">
      <alignment wrapText="1"/>
      <protection/>
    </xf>
    <xf numFmtId="0" fontId="10" fillId="0" borderId="0" xfId="59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6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2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60" applyFont="1" applyBorder="1" applyAlignment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7" fillId="0" borderId="13" xfId="59" applyFont="1" applyBorder="1" applyAlignment="1">
      <alignment horizontal="center" vertical="center" wrapText="1"/>
      <protection/>
    </xf>
    <xf numFmtId="0" fontId="7" fillId="0" borderId="0" xfId="59" applyFont="1" applyBorder="1" applyAlignment="1">
      <alignment vertical="center" wrapText="1"/>
      <protection/>
    </xf>
    <xf numFmtId="0" fontId="52" fillId="0" borderId="10" xfId="0" applyFont="1" applyBorder="1" applyAlignment="1">
      <alignment wrapText="1"/>
    </xf>
    <xf numFmtId="0" fontId="1" fillId="33" borderId="10" xfId="53" applyFont="1" applyFill="1" applyBorder="1" applyAlignment="1">
      <alignment horizontal="center" vertical="center" wrapText="1"/>
      <protection/>
    </xf>
    <xf numFmtId="189" fontId="1" fillId="33" borderId="10" xfId="53" applyNumberFormat="1" applyFont="1" applyFill="1" applyBorder="1" applyAlignment="1">
      <alignment horizontal="center" vertical="center" wrapText="1"/>
      <protection/>
    </xf>
    <xf numFmtId="0" fontId="5" fillId="0" borderId="0" xfId="57" applyFont="1" applyAlignment="1">
      <alignment vertical="center" wrapText="1"/>
      <protection/>
    </xf>
    <xf numFmtId="0" fontId="7" fillId="0" borderId="0" xfId="57" applyFont="1" applyAlignment="1">
      <alignment vertical="center" wrapText="1"/>
      <protection/>
    </xf>
    <xf numFmtId="0" fontId="11" fillId="0" borderId="0" xfId="57" applyFont="1" applyAlignment="1">
      <alignment vertical="center" wrapText="1"/>
      <protection/>
    </xf>
    <xf numFmtId="0" fontId="4" fillId="0" borderId="0" xfId="57" applyFont="1" applyAlignment="1">
      <alignment/>
      <protection/>
    </xf>
    <xf numFmtId="0" fontId="4" fillId="0" borderId="0" xfId="57" applyFont="1" applyAlignment="1">
      <alignment horizontal="right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18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vertical="center" wrapText="1"/>
      <protection/>
    </xf>
    <xf numFmtId="189" fontId="5" fillId="0" borderId="10" xfId="54" applyNumberFormat="1" applyFont="1" applyFill="1" applyBorder="1" applyAlignment="1">
      <alignment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4" fillId="32" borderId="10" xfId="54" applyFont="1" applyFill="1" applyBorder="1" applyAlignment="1">
      <alignment horizontal="left" vertical="center" wrapText="1"/>
      <protection/>
    </xf>
    <xf numFmtId="2" fontId="4" fillId="0" borderId="10" xfId="54" applyNumberFormat="1" applyFont="1" applyBorder="1" applyAlignment="1">
      <alignment horizontal="center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16" fontId="14" fillId="0" borderId="10" xfId="54" applyNumberFormat="1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left" vertical="center" wrapText="1"/>
      <protection/>
    </xf>
    <xf numFmtId="2" fontId="14" fillId="0" borderId="10" xfId="54" applyNumberFormat="1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4" fillId="0" borderId="10" xfId="54" applyNumberFormat="1" applyFont="1" applyBorder="1" applyAlignment="1">
      <alignment horizontal="center" vertical="center" wrapText="1"/>
      <protection/>
    </xf>
    <xf numFmtId="0" fontId="14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4" fillId="0" borderId="11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0" fillId="0" borderId="0" xfId="57" applyAlignment="1">
      <alignment horizontal="center" vertical="center"/>
      <protection/>
    </xf>
    <xf numFmtId="2" fontId="7" fillId="0" borderId="10" xfId="57" applyNumberFormat="1" applyFont="1" applyBorder="1" applyAlignment="1">
      <alignment horizontal="center" vertical="center" wrapText="1"/>
      <protection/>
    </xf>
    <xf numFmtId="2" fontId="4" fillId="0" borderId="10" xfId="57" applyNumberFormat="1" applyFont="1" applyBorder="1" applyAlignment="1">
      <alignment horizontal="center" vertical="center" wrapText="1"/>
      <protection/>
    </xf>
    <xf numFmtId="0" fontId="8" fillId="0" borderId="0" xfId="59" applyFont="1" applyAlignment="1">
      <alignment wrapText="1"/>
      <protection/>
    </xf>
    <xf numFmtId="0" fontId="7" fillId="0" borderId="0" xfId="59" applyFont="1" applyAlignment="1">
      <alignment horizontal="right" wrapText="1"/>
      <protection/>
    </xf>
    <xf numFmtId="0" fontId="7" fillId="0" borderId="0" xfId="59" applyFont="1" applyAlignment="1">
      <alignment horizontal="center" wrapText="1"/>
      <protection/>
    </xf>
    <xf numFmtId="2" fontId="52" fillId="0" borderId="10" xfId="58" applyNumberFormat="1" applyFont="1" applyBorder="1" applyAlignment="1">
      <alignment horizontal="center" vertical="center"/>
      <protection/>
    </xf>
    <xf numFmtId="2" fontId="7" fillId="0" borderId="10" xfId="59" applyNumberFormat="1" applyFont="1" applyBorder="1" applyAlignment="1">
      <alignment horizontal="center" vertical="center" wrapText="1"/>
      <protection/>
    </xf>
    <xf numFmtId="2" fontId="4" fillId="0" borderId="12" xfId="54" applyNumberFormat="1" applyFont="1" applyBorder="1" applyAlignment="1">
      <alignment horizontal="center" vertical="center"/>
      <protection/>
    </xf>
    <xf numFmtId="0" fontId="5" fillId="0" borderId="0" xfId="53" applyFont="1" applyAlignment="1">
      <alignment vertical="center" wrapText="1"/>
      <protection/>
    </xf>
    <xf numFmtId="0" fontId="7" fillId="0" borderId="0" xfId="53" applyFont="1" applyAlignment="1">
      <alignment horizontal="left" vertical="center" wrapText="1"/>
      <protection/>
    </xf>
    <xf numFmtId="0" fontId="7" fillId="0" borderId="0" xfId="53" applyFont="1" applyAlignment="1">
      <alignment vertical="center" wrapText="1"/>
      <protection/>
    </xf>
    <xf numFmtId="0" fontId="11" fillId="0" borderId="0" xfId="53" applyFont="1" applyAlignment="1">
      <alignment vertical="center" wrapText="1"/>
      <protection/>
    </xf>
    <xf numFmtId="0" fontId="4" fillId="0" borderId="0" xfId="53" applyFont="1" applyAlignment="1">
      <alignment/>
      <protection/>
    </xf>
    <xf numFmtId="0" fontId="4" fillId="0" borderId="0" xfId="53" applyFont="1" applyAlignment="1">
      <alignment horizontal="right"/>
      <protection/>
    </xf>
    <xf numFmtId="0" fontId="5" fillId="0" borderId="10" xfId="53" applyFont="1" applyBorder="1" applyAlignment="1">
      <alignment horizontal="left" vertical="center" wrapText="1"/>
      <protection/>
    </xf>
    <xf numFmtId="2" fontId="5" fillId="0" borderId="10" xfId="53" applyNumberFormat="1" applyFont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left" vertical="top" wrapText="1"/>
      <protection/>
    </xf>
    <xf numFmtId="0" fontId="1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center" wrapText="1"/>
      <protection/>
    </xf>
    <xf numFmtId="0" fontId="15" fillId="33" borderId="10" xfId="53" applyFont="1" applyFill="1" applyBorder="1" applyAlignment="1">
      <alignment horizontal="justify" vertical="top" wrapText="1"/>
      <protection/>
    </xf>
    <xf numFmtId="2" fontId="5" fillId="0" borderId="10" xfId="53" applyNumberFormat="1" applyFont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left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0" fontId="16" fillId="0" borderId="0" xfId="53" applyFont="1">
      <alignment/>
      <protection/>
    </xf>
    <xf numFmtId="0" fontId="0" fillId="0" borderId="0" xfId="53">
      <alignment/>
      <protection/>
    </xf>
    <xf numFmtId="0" fontId="4" fillId="0" borderId="11" xfId="53" applyFont="1" applyBorder="1" applyAlignment="1">
      <alignment horizontal="center"/>
      <protection/>
    </xf>
    <xf numFmtId="0" fontId="0" fillId="0" borderId="0" xfId="53" applyAlignment="1">
      <alignment horizontal="center" vertical="center"/>
      <protection/>
    </xf>
    <xf numFmtId="0" fontId="7" fillId="0" borderId="0" xfId="59" applyFont="1" applyAlignment="1">
      <alignment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vertical="center" wrapText="1"/>
      <protection/>
    </xf>
    <xf numFmtId="10" fontId="5" fillId="0" borderId="10" xfId="59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2" fontId="5" fillId="0" borderId="10" xfId="59" applyNumberFormat="1" applyFont="1" applyBorder="1" applyAlignment="1">
      <alignment horizontal="center" vertical="center" wrapText="1"/>
      <protection/>
    </xf>
    <xf numFmtId="16" fontId="5" fillId="0" borderId="10" xfId="59" applyNumberFormat="1" applyFont="1" applyBorder="1" applyAlignment="1">
      <alignment horizontal="center" vertical="center" wrapText="1"/>
      <protection/>
    </xf>
    <xf numFmtId="0" fontId="7" fillId="0" borderId="0" xfId="53" applyFont="1" applyAlignment="1">
      <alignment horizontal="left" vertical="center" wrapText="1"/>
      <protection/>
    </xf>
    <xf numFmtId="0" fontId="7" fillId="0" borderId="0" xfId="53" applyFont="1" applyAlignment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7" fillId="0" borderId="0" xfId="62" applyFont="1" applyFill="1" applyAlignment="1">
      <alignment horizontal="left" wrapText="1"/>
      <protection/>
    </xf>
    <xf numFmtId="0" fontId="7" fillId="0" borderId="0" xfId="62" applyFont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left" vertical="center" wrapText="1"/>
      <protection/>
    </xf>
    <xf numFmtId="0" fontId="5" fillId="0" borderId="17" xfId="62" applyFont="1" applyBorder="1" applyAlignment="1">
      <alignment horizontal="left" vertical="center" wrapText="1"/>
      <protection/>
    </xf>
    <xf numFmtId="0" fontId="5" fillId="0" borderId="16" xfId="62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wrapText="1"/>
    </xf>
    <xf numFmtId="0" fontId="7" fillId="0" borderId="0" xfId="59" applyFont="1" applyAlignment="1">
      <alignment horizontal="left" wrapText="1"/>
      <protection/>
    </xf>
    <xf numFmtId="0" fontId="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5" fillId="0" borderId="13" xfId="59" applyFont="1" applyBorder="1" applyAlignment="1">
      <alignment horizontal="center" vertical="center" wrapText="1"/>
      <protection/>
    </xf>
    <xf numFmtId="0" fontId="5" fillId="0" borderId="16" xfId="59" applyFont="1" applyBorder="1" applyAlignment="1">
      <alignment horizontal="center" vertical="center" wrapText="1"/>
      <protection/>
    </xf>
    <xf numFmtId="0" fontId="7" fillId="0" borderId="13" xfId="59" applyFont="1" applyBorder="1" applyAlignment="1">
      <alignment horizontal="center" vertical="center" wrapText="1"/>
      <protection/>
    </xf>
    <xf numFmtId="0" fontId="7" fillId="0" borderId="16" xfId="59" applyFont="1" applyBorder="1" applyAlignment="1">
      <alignment horizontal="center" vertical="center" wrapText="1"/>
      <protection/>
    </xf>
    <xf numFmtId="2" fontId="7" fillId="0" borderId="13" xfId="59" applyNumberFormat="1" applyFont="1" applyBorder="1" applyAlignment="1">
      <alignment horizontal="center" vertical="center" wrapText="1"/>
      <protection/>
    </xf>
    <xf numFmtId="2" fontId="7" fillId="0" borderId="16" xfId="59" applyNumberFormat="1" applyFont="1" applyBorder="1" applyAlignment="1">
      <alignment horizontal="center" vertical="center" wrapText="1"/>
      <protection/>
    </xf>
    <xf numFmtId="0" fontId="7" fillId="0" borderId="0" xfId="59" applyFont="1" applyBorder="1" applyAlignment="1">
      <alignment horizontal="left" vertical="center" wrapText="1"/>
      <protection/>
    </xf>
    <xf numFmtId="0" fontId="7" fillId="0" borderId="0" xfId="59" applyFont="1" applyBorder="1" applyAlignment="1">
      <alignment horizontal="left" vertical="center"/>
      <protection/>
    </xf>
    <xf numFmtId="0" fontId="7" fillId="0" borderId="0" xfId="59" applyFont="1" applyBorder="1" applyAlignment="1">
      <alignment horizontal="center" vertical="center" wrapText="1"/>
      <protection/>
    </xf>
    <xf numFmtId="0" fontId="11" fillId="0" borderId="0" xfId="53" applyFont="1" applyAlignment="1">
      <alignment horizontal="center" vertical="center" wrapText="1"/>
      <protection/>
    </xf>
    <xf numFmtId="0" fontId="5" fillId="0" borderId="14" xfId="59" applyFont="1" applyBorder="1" applyAlignment="1">
      <alignment horizontal="center" vertical="center" wrapText="1"/>
      <protection/>
    </xf>
    <xf numFmtId="0" fontId="5" fillId="0" borderId="12" xfId="59" applyFont="1" applyBorder="1" applyAlignment="1">
      <alignment horizontal="center" vertical="center" wrapText="1"/>
      <protection/>
    </xf>
    <xf numFmtId="0" fontId="51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7" fillId="0" borderId="0" xfId="62" applyFont="1" applyFill="1" applyAlignment="1">
      <alignment horizontal="left" vertical="center" wrapText="1"/>
      <protection/>
    </xf>
    <xf numFmtId="0" fontId="7" fillId="0" borderId="0" xfId="62" applyFont="1" applyAlignment="1">
      <alignment horizontal="center" wrapText="1"/>
      <protection/>
    </xf>
    <xf numFmtId="0" fontId="7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3" fillId="0" borderId="0" xfId="59" applyFont="1" applyAlignment="1">
      <alignment horizontal="left" wrapText="1"/>
      <protection/>
    </xf>
    <xf numFmtId="0" fontId="7" fillId="0" borderId="0" xfId="61" applyFont="1" applyAlignment="1">
      <alignment horizontal="left" wrapText="1"/>
      <protection/>
    </xf>
    <xf numFmtId="0" fontId="7" fillId="0" borderId="0" xfId="61" applyFont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2" fontId="7" fillId="33" borderId="10" xfId="59" applyNumberFormat="1" applyFont="1" applyFill="1" applyBorder="1" applyAlignment="1">
      <alignment horizontal="center" vertical="center" wrapText="1"/>
      <protection/>
    </xf>
    <xf numFmtId="0" fontId="7" fillId="33" borderId="10" xfId="5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9" applyFont="1" applyFill="1" applyBorder="1" applyAlignment="1">
      <alignment horizontal="center" wrapText="1"/>
      <protection/>
    </xf>
    <xf numFmtId="0" fontId="7" fillId="0" borderId="14" xfId="59" applyFont="1" applyBorder="1" applyAlignment="1">
      <alignment horizontal="center" vertical="center" wrapText="1"/>
      <protection/>
    </xf>
    <xf numFmtId="0" fontId="7" fillId="0" borderId="12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5" fillId="0" borderId="14" xfId="58" applyFont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16" xfId="58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2" fontId="51" fillId="0" borderId="10" xfId="58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 5" xfId="58"/>
    <cellStyle name="Обычный_г. Сосновоборск, ООО СтройКом" xfId="59"/>
    <cellStyle name="Обычный_Ппроизводственная программа ДЛЯ НАС" xfId="60"/>
    <cellStyle name="Обычный_Экспертное заключение ОАО Красноярская ТЭЦ-1 Водоотведение (приложения 1-7)" xfId="61"/>
    <cellStyle name="Обычный_Экспертное заключение ООО Типтур Водоотведение (приложения 1-7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6;&#1040;&#1041;&#1054;&#1058;&#1040;\&#1050;&#1086;&#1079;&#1083;&#1086;&#1074;&#1072;%202014\&#1058;&#1072;&#1088;&#1080;&#1092;&#1099;\&#1052;&#1080;&#1085;&#1091;&#1089;&#1080;&#1085;&#1089;&#1082;&#1080;&#1081;%20&#1088;&#1072;&#1081;&#1086;&#1085;\&#1052;&#1059;&#1055;%20&#1046;&#1050;&#1061;\&#1052;&#1059;&#1055;%20&#1046;&#1050;&#1061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fizova\&#1056;&#1072;&#1073;&#1086;&#1095;&#1080;&#1081;%20&#1089;&#1090;&#1086;&#1083;\&#1056;&#1072;&#1089;&#1095;&#1077;&#1090;%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6;&#1040;&#1041;&#1054;&#1058;&#1040;\&#1050;&#1086;&#1079;&#1083;&#1086;&#1074;&#1072;%202014\&#1058;&#1072;&#1088;&#1080;&#1092;&#1099;\&#1052;&#1080;&#1085;&#1091;&#1089;&#1080;&#1085;&#1089;&#1082;&#1080;&#1081;%20&#1088;&#1072;&#1081;&#1086;&#1085;\&#1052;&#1059;&#1055;%20&#1046;&#1050;&#1061;\&#1087;&#1086;&#1076;&#1074;&#1086;&#1079;%20&#1074;&#1086;&#1076;&#1099;%20&#1052;&#1059;&#1055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72;&#1103;%20&#1087;&#1072;&#1087;&#1082;&#1072;\&#1087;&#1088;&#1080;&#1083;&#1086;&#1078;&#1077;&#1085;&#1080;&#1103;%20&#1082;%20&#1087;&#1088;&#1086;&#1090;&#1086;&#1082;&#1086;&#1083;&#1091;%20&#1054;&#1054;&#1054;%20&#1059;&#1050;%20&#1043;&#1086;&#1088;&#1086;&#1076;&#1086;&#1082;%20&#1042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-ВС,ВО"/>
      <sheetName val="расчет тарифа вода"/>
      <sheetName val="Смета расходов вода"/>
      <sheetName val="объемы+элекроэнергия"/>
      <sheetName val="Объемы полив животные"/>
      <sheetName val="объемы вода"/>
      <sheetName val="объемы стоки"/>
      <sheetName val="эл.эн расчет организации"/>
      <sheetName val="потери"/>
      <sheetName val="численность"/>
      <sheetName val="ФОТ + АУП"/>
      <sheetName val="прочие затраты ВС"/>
      <sheetName val="расчет тарифа стоки"/>
      <sheetName val="Смета расходов стоки"/>
      <sheetName val="прочие затраты ВО"/>
      <sheetName val="Лист1"/>
    </sheetNames>
    <sheetDataSet>
      <sheetData sheetId="3">
        <row r="34">
          <cell r="AB34">
            <v>305.45</v>
          </cell>
        </row>
        <row r="35">
          <cell r="AB35">
            <v>1.643883536946343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Смета расходов"/>
      <sheetName val="расчет тарифа"/>
      <sheetName val="транспорт М.Иня"/>
      <sheetName val="эл.эн."/>
      <sheetName val=" ФОТ "/>
      <sheetName val="Лист1 (2)"/>
    </sheetNames>
    <sheetDataSet>
      <sheetData sheetId="2">
        <row r="15">
          <cell r="D15">
            <v>0.6</v>
          </cell>
        </row>
        <row r="23">
          <cell r="D23">
            <v>0.37</v>
          </cell>
        </row>
      </sheetData>
      <sheetData sheetId="4">
        <row r="3">
          <cell r="L3">
            <v>0.68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 вода"/>
      <sheetName val="2 вода"/>
      <sheetName val="3 вода"/>
      <sheetName val="4 вода"/>
      <sheetName val="7 в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3"/>
  <sheetViews>
    <sheetView view="pageLayout" workbookViewId="0" topLeftCell="A22">
      <selection activeCell="F21" sqref="F21"/>
    </sheetView>
  </sheetViews>
  <sheetFormatPr defaultColWidth="39.8515625" defaultRowHeight="12.75"/>
  <cols>
    <col min="1" max="1" width="7.28125" style="117" customWidth="1"/>
    <col min="2" max="2" width="33.140625" style="117" customWidth="1"/>
    <col min="3" max="3" width="14.00390625" style="117" customWidth="1"/>
    <col min="4" max="4" width="14.421875" style="117" customWidth="1"/>
    <col min="5" max="5" width="15.00390625" style="117" customWidth="1"/>
    <col min="6" max="16384" width="39.8515625" style="117" customWidth="1"/>
  </cols>
  <sheetData>
    <row r="1" spans="3:5" ht="35.25" customHeight="1">
      <c r="C1" s="145" t="s">
        <v>280</v>
      </c>
      <c r="D1" s="145"/>
      <c r="E1" s="145"/>
    </row>
    <row r="2" spans="1:2" ht="18.75" customHeight="1">
      <c r="A2" s="119"/>
      <c r="B2" s="119"/>
    </row>
    <row r="3" spans="1:6" ht="42" customHeight="1">
      <c r="A3" s="146" t="s">
        <v>279</v>
      </c>
      <c r="B3" s="146"/>
      <c r="C3" s="146"/>
      <c r="D3" s="146"/>
      <c r="E3" s="146"/>
      <c r="F3" s="120"/>
    </row>
    <row r="4" spans="1:8" ht="63.75" customHeight="1">
      <c r="A4" s="147" t="s">
        <v>96</v>
      </c>
      <c r="B4" s="147"/>
      <c r="C4" s="147"/>
      <c r="D4" s="147"/>
      <c r="E4" s="147"/>
      <c r="F4" s="121"/>
      <c r="G4" s="121"/>
      <c r="H4" s="121"/>
    </row>
    <row r="5" ht="15.75" customHeight="1">
      <c r="C5" s="122"/>
    </row>
    <row r="6" spans="1:5" ht="15" customHeight="1">
      <c r="A6" s="148" t="s">
        <v>16</v>
      </c>
      <c r="B6" s="148" t="s">
        <v>20</v>
      </c>
      <c r="C6" s="148" t="s">
        <v>21</v>
      </c>
      <c r="D6" s="151" t="s">
        <v>44</v>
      </c>
      <c r="E6" s="152"/>
    </row>
    <row r="7" spans="1:5" ht="18" customHeight="1">
      <c r="A7" s="149"/>
      <c r="B7" s="149"/>
      <c r="C7" s="149"/>
      <c r="D7" s="148" t="s">
        <v>105</v>
      </c>
      <c r="E7" s="148" t="s">
        <v>106</v>
      </c>
    </row>
    <row r="8" spans="1:5" ht="18" customHeight="1">
      <c r="A8" s="150"/>
      <c r="B8" s="150"/>
      <c r="C8" s="150"/>
      <c r="D8" s="150"/>
      <c r="E8" s="150"/>
    </row>
    <row r="9" spans="1:5" ht="15.75">
      <c r="A9" s="17">
        <v>1</v>
      </c>
      <c r="B9" s="17">
        <v>2</v>
      </c>
      <c r="C9" s="17">
        <v>3</v>
      </c>
      <c r="D9" s="17">
        <v>4</v>
      </c>
      <c r="E9" s="17">
        <v>5</v>
      </c>
    </row>
    <row r="10" spans="1:5" ht="31.5">
      <c r="A10" s="123">
        <v>1</v>
      </c>
      <c r="B10" s="123" t="s">
        <v>237</v>
      </c>
      <c r="C10" s="17" t="s">
        <v>25</v>
      </c>
      <c r="D10" s="124">
        <v>221.3</v>
      </c>
      <c r="E10" s="124">
        <v>221.3</v>
      </c>
    </row>
    <row r="11" spans="1:5" ht="47.25">
      <c r="A11" s="123">
        <v>2</v>
      </c>
      <c r="B11" s="123" t="s">
        <v>238</v>
      </c>
      <c r="C11" s="17" t="s">
        <v>26</v>
      </c>
      <c r="D11" s="124">
        <v>72</v>
      </c>
      <c r="E11" s="124">
        <v>72</v>
      </c>
    </row>
    <row r="12" spans="1:5" ht="31.5">
      <c r="A12" s="123">
        <v>3</v>
      </c>
      <c r="B12" s="123" t="s">
        <v>239</v>
      </c>
      <c r="C12" s="17" t="s">
        <v>26</v>
      </c>
      <c r="D12" s="124">
        <v>0</v>
      </c>
      <c r="E12" s="124">
        <v>0</v>
      </c>
    </row>
    <row r="13" spans="1:5" ht="47.25">
      <c r="A13" s="123">
        <v>4</v>
      </c>
      <c r="B13" s="123" t="s">
        <v>240</v>
      </c>
      <c r="C13" s="17" t="s">
        <v>26</v>
      </c>
      <c r="D13" s="124">
        <v>0</v>
      </c>
      <c r="E13" s="124">
        <v>0</v>
      </c>
    </row>
    <row r="14" spans="1:5" ht="33" customHeight="1">
      <c r="A14" s="123">
        <v>5</v>
      </c>
      <c r="B14" s="123" t="s">
        <v>241</v>
      </c>
      <c r="C14" s="17" t="s">
        <v>27</v>
      </c>
      <c r="D14" s="124">
        <v>20.08</v>
      </c>
      <c r="E14" s="124">
        <v>20.08</v>
      </c>
    </row>
    <row r="15" spans="1:5" ht="22.5" customHeight="1">
      <c r="A15" s="123">
        <v>6</v>
      </c>
      <c r="B15" s="123" t="s">
        <v>242</v>
      </c>
      <c r="C15" s="17" t="s">
        <v>27</v>
      </c>
      <c r="D15" s="124">
        <f>ROUND(D16/92,2)</f>
        <v>2.02</v>
      </c>
      <c r="E15" s="124">
        <f>ROUND(E16/92,2)</f>
        <v>2.02</v>
      </c>
    </row>
    <row r="16" spans="1:5" ht="48" customHeight="1">
      <c r="A16" s="123">
        <v>7</v>
      </c>
      <c r="B16" s="123" t="s">
        <v>243</v>
      </c>
      <c r="C16" s="17" t="s">
        <v>22</v>
      </c>
      <c r="D16" s="124">
        <f>ROUND(D17+D18,2)</f>
        <v>185.81</v>
      </c>
      <c r="E16" s="124">
        <f>ROUND(E17+E18,2)</f>
        <v>185.81</v>
      </c>
    </row>
    <row r="17" spans="1:5" ht="22.5" customHeight="1">
      <c r="A17" s="123" t="s">
        <v>8</v>
      </c>
      <c r="B17" s="125" t="s">
        <v>244</v>
      </c>
      <c r="C17" s="17" t="s">
        <v>22</v>
      </c>
      <c r="D17" s="124">
        <v>0</v>
      </c>
      <c r="E17" s="124">
        <v>0</v>
      </c>
    </row>
    <row r="18" spans="1:5" ht="19.5" customHeight="1">
      <c r="A18" s="123" t="s">
        <v>9</v>
      </c>
      <c r="B18" s="126" t="s">
        <v>245</v>
      </c>
      <c r="C18" s="17" t="s">
        <v>22</v>
      </c>
      <c r="D18" s="124">
        <f>D21+D24</f>
        <v>185.81</v>
      </c>
      <c r="E18" s="124">
        <f>E21+E24</f>
        <v>185.81</v>
      </c>
    </row>
    <row r="19" spans="1:5" ht="39" customHeight="1">
      <c r="A19" s="123">
        <v>8</v>
      </c>
      <c r="B19" s="127" t="s">
        <v>246</v>
      </c>
      <c r="C19" s="17" t="s">
        <v>22</v>
      </c>
      <c r="D19" s="124">
        <v>0</v>
      </c>
      <c r="E19" s="124">
        <v>0</v>
      </c>
    </row>
    <row r="20" spans="1:5" ht="39" customHeight="1">
      <c r="A20" s="123">
        <v>9</v>
      </c>
      <c r="B20" s="127" t="s">
        <v>247</v>
      </c>
      <c r="C20" s="17" t="s">
        <v>22</v>
      </c>
      <c r="D20" s="124">
        <v>0</v>
      </c>
      <c r="E20" s="124">
        <v>0</v>
      </c>
    </row>
    <row r="21" spans="1:5" ht="31.5">
      <c r="A21" s="123">
        <v>10</v>
      </c>
      <c r="B21" s="123" t="s">
        <v>248</v>
      </c>
      <c r="C21" s="17" t="s">
        <v>22</v>
      </c>
      <c r="D21" s="124">
        <f>ROUND(D22+D23,2)</f>
        <v>162.99</v>
      </c>
      <c r="E21" s="124">
        <f>ROUND(E22+E23,2)</f>
        <v>162.99</v>
      </c>
    </row>
    <row r="22" spans="1:5" ht="15.75">
      <c r="A22" s="123" t="s">
        <v>249</v>
      </c>
      <c r="B22" s="128" t="s">
        <v>250</v>
      </c>
      <c r="C22" s="17" t="s">
        <v>22</v>
      </c>
      <c r="D22" s="124">
        <f>D25+D26</f>
        <v>162.99</v>
      </c>
      <c r="E22" s="124">
        <f>E25+E26</f>
        <v>162.99</v>
      </c>
    </row>
    <row r="23" spans="1:5" ht="15.75">
      <c r="A23" s="123" t="s">
        <v>251</v>
      </c>
      <c r="B23" s="128" t="s">
        <v>252</v>
      </c>
      <c r="C23" s="17" t="s">
        <v>22</v>
      </c>
      <c r="D23" s="124">
        <v>0</v>
      </c>
      <c r="E23" s="124">
        <v>0</v>
      </c>
    </row>
    <row r="24" spans="1:5" ht="34.5" customHeight="1">
      <c r="A24" s="123">
        <v>11</v>
      </c>
      <c r="B24" s="128" t="s">
        <v>253</v>
      </c>
      <c r="C24" s="17" t="s">
        <v>22</v>
      </c>
      <c r="D24" s="124">
        <v>22.82</v>
      </c>
      <c r="E24" s="124">
        <v>22.82</v>
      </c>
    </row>
    <row r="25" spans="1:5" ht="31.5">
      <c r="A25" s="123">
        <v>12</v>
      </c>
      <c r="B25" s="123" t="s">
        <v>254</v>
      </c>
      <c r="C25" s="17" t="s">
        <v>22</v>
      </c>
      <c r="D25" s="124">
        <v>36.36</v>
      </c>
      <c r="E25" s="124">
        <v>36.36</v>
      </c>
    </row>
    <row r="26" spans="1:5" ht="31.5">
      <c r="A26" s="123">
        <v>13</v>
      </c>
      <c r="B26" s="127" t="s">
        <v>107</v>
      </c>
      <c r="C26" s="17" t="s">
        <v>22</v>
      </c>
      <c r="D26" s="124">
        <f>ROUND(D27+D29+D30+D32,2)</f>
        <v>126.63</v>
      </c>
      <c r="E26" s="124">
        <f>ROUND(E27+E29+E30+E32,2)</f>
        <v>126.63</v>
      </c>
    </row>
    <row r="27" spans="1:5" ht="15.75">
      <c r="A27" s="123" t="s">
        <v>67</v>
      </c>
      <c r="B27" s="127" t="s">
        <v>108</v>
      </c>
      <c r="C27" s="17" t="s">
        <v>22</v>
      </c>
      <c r="D27" s="124">
        <v>98.09</v>
      </c>
      <c r="E27" s="124">
        <v>98.09</v>
      </c>
    </row>
    <row r="28" spans="1:5" ht="15.75">
      <c r="A28" s="129" t="s">
        <v>255</v>
      </c>
      <c r="B28" s="127" t="s">
        <v>110</v>
      </c>
      <c r="C28" s="17" t="s">
        <v>22</v>
      </c>
      <c r="D28" s="124">
        <v>59.58</v>
      </c>
      <c r="E28" s="124">
        <v>59.58</v>
      </c>
    </row>
    <row r="29" spans="1:5" ht="15.75">
      <c r="A29" s="123" t="s">
        <v>256</v>
      </c>
      <c r="B29" s="127" t="s">
        <v>111</v>
      </c>
      <c r="C29" s="17" t="s">
        <v>22</v>
      </c>
      <c r="D29" s="124">
        <v>16.64</v>
      </c>
      <c r="E29" s="124">
        <v>16.64</v>
      </c>
    </row>
    <row r="30" spans="1:5" ht="17.25" customHeight="1">
      <c r="A30" s="123" t="s">
        <v>257</v>
      </c>
      <c r="B30" s="127" t="s">
        <v>113</v>
      </c>
      <c r="C30" s="17" t="s">
        <v>22</v>
      </c>
      <c r="D30" s="124">
        <v>7.2</v>
      </c>
      <c r="E30" s="124">
        <v>7.2</v>
      </c>
    </row>
    <row r="31" spans="1:5" ht="15.75">
      <c r="A31" s="123" t="s">
        <v>258</v>
      </c>
      <c r="B31" s="127" t="s">
        <v>110</v>
      </c>
      <c r="C31" s="17" t="s">
        <v>22</v>
      </c>
      <c r="D31" s="124">
        <v>5.06</v>
      </c>
      <c r="E31" s="124">
        <v>5.06</v>
      </c>
    </row>
    <row r="32" spans="1:5" ht="15.75">
      <c r="A32" s="123" t="s">
        <v>259</v>
      </c>
      <c r="B32" s="127" t="s">
        <v>116</v>
      </c>
      <c r="C32" s="17" t="s">
        <v>22</v>
      </c>
      <c r="D32" s="124">
        <v>4.7</v>
      </c>
      <c r="E32" s="124">
        <v>4.7</v>
      </c>
    </row>
    <row r="33" spans="1:5" ht="15.75">
      <c r="A33" s="123" t="s">
        <v>260</v>
      </c>
      <c r="B33" s="127" t="s">
        <v>110</v>
      </c>
      <c r="C33" s="17" t="s">
        <v>22</v>
      </c>
      <c r="D33" s="124">
        <v>4.22</v>
      </c>
      <c r="E33" s="124">
        <v>4.22</v>
      </c>
    </row>
    <row r="34" spans="1:5" ht="15.75">
      <c r="A34" s="123">
        <v>14</v>
      </c>
      <c r="B34" s="130" t="s">
        <v>23</v>
      </c>
      <c r="C34" s="131" t="s">
        <v>24</v>
      </c>
      <c r="D34" s="61">
        <f>'[2]объемы+элекроэнергия'!$AB$34</f>
        <v>305.45</v>
      </c>
      <c r="E34" s="61">
        <f>'[2]объемы+элекроэнергия'!$AB$34</f>
        <v>305.45</v>
      </c>
    </row>
    <row r="35" spans="1:5" ht="60">
      <c r="A35" s="123">
        <v>15</v>
      </c>
      <c r="B35" s="130" t="s">
        <v>119</v>
      </c>
      <c r="C35" s="131"/>
      <c r="D35" s="124"/>
      <c r="E35" s="124"/>
    </row>
    <row r="36" spans="1:5" ht="15" customHeight="1">
      <c r="A36" s="123" t="s">
        <v>70</v>
      </c>
      <c r="B36" s="130" t="s">
        <v>120</v>
      </c>
      <c r="C36" s="131" t="s">
        <v>121</v>
      </c>
      <c r="D36" s="124">
        <f>'[2]объемы+элекроэнергия'!$AB$35</f>
        <v>1.643883536946343</v>
      </c>
      <c r="E36" s="124">
        <f>'[2]объемы+элекроэнергия'!$AB$35</f>
        <v>1.643883536946343</v>
      </c>
    </row>
    <row r="37" spans="1:5" ht="15.75" customHeight="1">
      <c r="A37" s="123" t="s">
        <v>68</v>
      </c>
      <c r="B37" s="130" t="s">
        <v>123</v>
      </c>
      <c r="C37" s="131" t="s">
        <v>121</v>
      </c>
      <c r="D37" s="124"/>
      <c r="E37" s="124"/>
    </row>
    <row r="38" spans="1:5" ht="15.75" customHeight="1">
      <c r="A38" s="123" t="s">
        <v>261</v>
      </c>
      <c r="B38" s="130" t="s">
        <v>125</v>
      </c>
      <c r="C38" s="131" t="s">
        <v>121</v>
      </c>
      <c r="D38" s="124"/>
      <c r="E38" s="124"/>
    </row>
    <row r="39" spans="1:5" ht="31.5">
      <c r="A39" s="123">
        <v>16</v>
      </c>
      <c r="B39" s="130" t="s">
        <v>66</v>
      </c>
      <c r="C39" s="131" t="s">
        <v>281</v>
      </c>
      <c r="D39" s="124">
        <v>100</v>
      </c>
      <c r="E39" s="124">
        <v>100</v>
      </c>
    </row>
    <row r="40" spans="1:5" ht="15.75">
      <c r="A40" s="123" t="s">
        <v>118</v>
      </c>
      <c r="B40" s="63" t="s">
        <v>98</v>
      </c>
      <c r="C40" s="131" t="s">
        <v>262</v>
      </c>
      <c r="D40" s="124"/>
      <c r="E40" s="124"/>
    </row>
    <row r="41" spans="1:5" ht="15.75">
      <c r="A41" s="132">
        <v>17</v>
      </c>
      <c r="B41" s="33" t="s">
        <v>34</v>
      </c>
      <c r="C41" s="32" t="s">
        <v>29</v>
      </c>
      <c r="D41" s="124">
        <v>100</v>
      </c>
      <c r="E41" s="124">
        <v>100</v>
      </c>
    </row>
    <row r="42" spans="1:5" ht="31.5">
      <c r="A42" s="123">
        <v>18</v>
      </c>
      <c r="B42" s="127" t="s">
        <v>49</v>
      </c>
      <c r="C42" s="127"/>
      <c r="D42" s="124"/>
      <c r="E42" s="124"/>
    </row>
    <row r="43" spans="1:5" ht="15.75">
      <c r="A43" s="127" t="s">
        <v>263</v>
      </c>
      <c r="B43" s="127" t="s">
        <v>48</v>
      </c>
      <c r="C43" s="17" t="s">
        <v>29</v>
      </c>
      <c r="D43" s="124">
        <v>100</v>
      </c>
      <c r="E43" s="124">
        <v>100</v>
      </c>
    </row>
  </sheetData>
  <sheetProtection/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view="pageLayout" workbookViewId="0" topLeftCell="A4">
      <selection activeCell="C6" sqref="C6:C7"/>
    </sheetView>
  </sheetViews>
  <sheetFormatPr defaultColWidth="9.140625" defaultRowHeight="12.75"/>
  <cols>
    <col min="1" max="1" width="5.8515625" style="37" customWidth="1"/>
    <col min="2" max="2" width="35.140625" style="37" customWidth="1"/>
    <col min="3" max="3" width="11.28125" style="37" customWidth="1"/>
    <col min="4" max="4" width="12.28125" style="37" customWidth="1"/>
    <col min="5" max="5" width="19.8515625" style="37" customWidth="1"/>
    <col min="6" max="16384" width="9.140625" style="37" customWidth="1"/>
  </cols>
  <sheetData>
    <row r="1" spans="4:5" ht="60" customHeight="1">
      <c r="D1" s="169" t="s">
        <v>102</v>
      </c>
      <c r="E1" s="170"/>
    </row>
    <row r="2" ht="15.75" customHeight="1"/>
    <row r="3" spans="1:7" ht="18" customHeight="1">
      <c r="A3" s="171" t="s">
        <v>93</v>
      </c>
      <c r="B3" s="171"/>
      <c r="C3" s="171"/>
      <c r="D3" s="171"/>
      <c r="E3" s="171"/>
      <c r="F3" s="194"/>
      <c r="G3" s="194"/>
    </row>
    <row r="4" spans="1:5" ht="39" customHeight="1">
      <c r="A4" s="195" t="s">
        <v>96</v>
      </c>
      <c r="B4" s="195"/>
      <c r="C4" s="195"/>
      <c r="D4" s="195"/>
      <c r="E4" s="195"/>
    </row>
    <row r="6" spans="1:5" s="38" customFormat="1" ht="23.25" customHeight="1">
      <c r="A6" s="196" t="s">
        <v>16</v>
      </c>
      <c r="B6" s="196" t="s">
        <v>35</v>
      </c>
      <c r="C6" s="196" t="s">
        <v>21</v>
      </c>
      <c r="D6" s="165" t="s">
        <v>36</v>
      </c>
      <c r="E6" s="166"/>
    </row>
    <row r="7" spans="1:5" s="38" customFormat="1" ht="44.25" customHeight="1">
      <c r="A7" s="197"/>
      <c r="B7" s="197"/>
      <c r="C7" s="197"/>
      <c r="D7" s="165" t="s">
        <v>87</v>
      </c>
      <c r="E7" s="166"/>
    </row>
    <row r="8" spans="1:5" s="38" customFormat="1" ht="18.75">
      <c r="A8" s="39">
        <v>1</v>
      </c>
      <c r="B8" s="39">
        <v>2</v>
      </c>
      <c r="C8" s="39">
        <v>3</v>
      </c>
      <c r="D8" s="165">
        <v>4</v>
      </c>
      <c r="E8" s="166"/>
    </row>
    <row r="9" spans="1:5" ht="18.75">
      <c r="A9" s="39">
        <v>1</v>
      </c>
      <c r="B9" s="40" t="s">
        <v>75</v>
      </c>
      <c r="C9" s="39"/>
      <c r="D9" s="198"/>
      <c r="E9" s="198"/>
    </row>
    <row r="10" spans="1:5" ht="47.25" customHeight="1">
      <c r="A10" s="39" t="s">
        <v>95</v>
      </c>
      <c r="B10" s="40" t="s">
        <v>37</v>
      </c>
      <c r="C10" s="39" t="s">
        <v>38</v>
      </c>
      <c r="D10" s="192">
        <v>67.78</v>
      </c>
      <c r="E10" s="193"/>
    </row>
    <row r="11" spans="1:5" ht="37.5">
      <c r="A11" s="39" t="s">
        <v>97</v>
      </c>
      <c r="B11" s="71" t="s">
        <v>94</v>
      </c>
      <c r="C11" s="39" t="s">
        <v>38</v>
      </c>
      <c r="D11" s="192">
        <v>79.98</v>
      </c>
      <c r="E11" s="193"/>
    </row>
  </sheetData>
  <sheetProtection/>
  <mergeCells count="13">
    <mergeCell ref="D9:E9"/>
    <mergeCell ref="D1:E1"/>
    <mergeCell ref="A3:E3"/>
    <mergeCell ref="D11:E11"/>
    <mergeCell ref="F3:G3"/>
    <mergeCell ref="A4:E4"/>
    <mergeCell ref="A6:A7"/>
    <mergeCell ref="B6:B7"/>
    <mergeCell ref="C6:C7"/>
    <mergeCell ref="D6:E6"/>
    <mergeCell ref="D7:E7"/>
    <mergeCell ref="D8:E8"/>
    <mergeCell ref="D10:E10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80" workbookViewId="0" topLeftCell="A1">
      <selection activeCell="G21" sqref="G21"/>
    </sheetView>
  </sheetViews>
  <sheetFormatPr defaultColWidth="39.8515625" defaultRowHeight="12.75"/>
  <cols>
    <col min="1" max="1" width="7.140625" style="74" customWidth="1"/>
    <col min="2" max="2" width="36.57421875" style="74" customWidth="1"/>
    <col min="3" max="3" width="12.421875" style="74" customWidth="1"/>
    <col min="4" max="4" width="14.421875" style="74" customWidth="1"/>
    <col min="5" max="5" width="13.8515625" style="74" customWidth="1"/>
    <col min="6" max="16384" width="39.8515625" style="74" customWidth="1"/>
  </cols>
  <sheetData>
    <row r="1" spans="1:5" ht="57" customHeight="1">
      <c r="A1" s="75"/>
      <c r="B1" s="75"/>
      <c r="C1" s="175" t="s">
        <v>230</v>
      </c>
      <c r="D1" s="175"/>
      <c r="E1" s="175"/>
    </row>
    <row r="2" spans="1:5" ht="18.75" customHeight="1">
      <c r="A2" s="75"/>
      <c r="B2" s="75"/>
      <c r="C2" s="75"/>
      <c r="D2" s="75"/>
      <c r="E2" s="75"/>
    </row>
    <row r="3" spans="1:6" ht="39" customHeight="1">
      <c r="A3" s="177" t="s">
        <v>228</v>
      </c>
      <c r="B3" s="177"/>
      <c r="C3" s="177"/>
      <c r="D3" s="177"/>
      <c r="E3" s="177"/>
      <c r="F3" s="76"/>
    </row>
    <row r="4" spans="1:8" ht="65.25" customHeight="1">
      <c r="A4" s="147" t="s">
        <v>96</v>
      </c>
      <c r="B4" s="147"/>
      <c r="C4" s="147"/>
      <c r="D4" s="147"/>
      <c r="E4" s="147"/>
      <c r="F4" s="77"/>
      <c r="G4" s="77"/>
      <c r="H4" s="77"/>
    </row>
    <row r="5" ht="18.75">
      <c r="C5" s="78"/>
    </row>
    <row r="6" spans="1:5" ht="15" customHeight="1">
      <c r="A6" s="199" t="s">
        <v>16</v>
      </c>
      <c r="B6" s="199" t="s">
        <v>20</v>
      </c>
      <c r="C6" s="199" t="s">
        <v>21</v>
      </c>
      <c r="D6" s="202" t="s">
        <v>44</v>
      </c>
      <c r="E6" s="203"/>
    </row>
    <row r="7" spans="1:5" ht="18" customHeight="1">
      <c r="A7" s="200"/>
      <c r="B7" s="200"/>
      <c r="C7" s="200"/>
      <c r="D7" s="199" t="s">
        <v>105</v>
      </c>
      <c r="E7" s="199" t="s">
        <v>106</v>
      </c>
    </row>
    <row r="8" spans="1:5" ht="18" customHeight="1">
      <c r="A8" s="201"/>
      <c r="B8" s="201"/>
      <c r="C8" s="201"/>
      <c r="D8" s="201"/>
      <c r="E8" s="201"/>
    </row>
    <row r="9" spans="1:5" ht="15.75">
      <c r="A9" s="79">
        <v>1</v>
      </c>
      <c r="B9" s="79">
        <v>2</v>
      </c>
      <c r="C9" s="79">
        <v>3</v>
      </c>
      <c r="D9" s="79">
        <v>4</v>
      </c>
      <c r="E9" s="79">
        <v>5</v>
      </c>
    </row>
    <row r="10" spans="1:5" ht="15.75">
      <c r="A10" s="79">
        <v>1</v>
      </c>
      <c r="B10" s="80" t="s">
        <v>107</v>
      </c>
      <c r="C10" s="79" t="s">
        <v>22</v>
      </c>
      <c r="D10" s="81">
        <f>D11</f>
        <v>0.37</v>
      </c>
      <c r="E10" s="81">
        <f aca="true" t="shared" si="0" ref="E10:E17">D10</f>
        <v>0.37</v>
      </c>
    </row>
    <row r="11" spans="1:5" ht="15.75">
      <c r="A11" s="79" t="s">
        <v>95</v>
      </c>
      <c r="B11" s="80" t="s">
        <v>108</v>
      </c>
      <c r="C11" s="79" t="s">
        <v>22</v>
      </c>
      <c r="D11" s="81">
        <f>'[6]расчет тарифа'!$D$23</f>
        <v>0.37</v>
      </c>
      <c r="E11" s="81">
        <f t="shared" si="0"/>
        <v>0.37</v>
      </c>
    </row>
    <row r="12" spans="1:5" ht="15.75">
      <c r="A12" s="81" t="s">
        <v>109</v>
      </c>
      <c r="B12" s="80" t="s">
        <v>110</v>
      </c>
      <c r="C12" s="79" t="s">
        <v>22</v>
      </c>
      <c r="D12" s="81">
        <v>0</v>
      </c>
      <c r="E12" s="81">
        <f t="shared" si="0"/>
        <v>0</v>
      </c>
    </row>
    <row r="13" spans="1:5" ht="15" customHeight="1">
      <c r="A13" s="79" t="s">
        <v>97</v>
      </c>
      <c r="B13" s="80" t="s">
        <v>111</v>
      </c>
      <c r="C13" s="79" t="s">
        <v>22</v>
      </c>
      <c r="D13" s="81">
        <v>0</v>
      </c>
      <c r="E13" s="81">
        <f t="shared" si="0"/>
        <v>0</v>
      </c>
    </row>
    <row r="14" spans="1:5" ht="15.75" customHeight="1">
      <c r="A14" s="79" t="s">
        <v>112</v>
      </c>
      <c r="B14" s="80" t="s">
        <v>113</v>
      </c>
      <c r="C14" s="79" t="s">
        <v>22</v>
      </c>
      <c r="D14" s="81">
        <v>0</v>
      </c>
      <c r="E14" s="81">
        <f t="shared" si="0"/>
        <v>0</v>
      </c>
    </row>
    <row r="15" spans="1:5" ht="15.75">
      <c r="A15" s="79" t="s">
        <v>114</v>
      </c>
      <c r="B15" s="80" t="s">
        <v>110</v>
      </c>
      <c r="C15" s="79" t="s">
        <v>22</v>
      </c>
      <c r="D15" s="81">
        <v>0</v>
      </c>
      <c r="E15" s="81">
        <f t="shared" si="0"/>
        <v>0</v>
      </c>
    </row>
    <row r="16" spans="1:5" ht="15.75">
      <c r="A16" s="79" t="s">
        <v>115</v>
      </c>
      <c r="B16" s="80" t="s">
        <v>116</v>
      </c>
      <c r="C16" s="79" t="s">
        <v>22</v>
      </c>
      <c r="D16" s="81">
        <v>0</v>
      </c>
      <c r="E16" s="81">
        <f t="shared" si="0"/>
        <v>0</v>
      </c>
    </row>
    <row r="17" spans="1:5" ht="15.75">
      <c r="A17" s="79" t="s">
        <v>117</v>
      </c>
      <c r="B17" s="80" t="s">
        <v>110</v>
      </c>
      <c r="C17" s="79" t="s">
        <v>22</v>
      </c>
      <c r="D17" s="81">
        <v>0</v>
      </c>
      <c r="E17" s="81">
        <f t="shared" si="0"/>
        <v>0</v>
      </c>
    </row>
    <row r="18" spans="1:5" ht="15.75">
      <c r="A18" s="79">
        <v>2</v>
      </c>
      <c r="B18" s="46" t="s">
        <v>23</v>
      </c>
      <c r="C18" s="68" t="s">
        <v>24</v>
      </c>
      <c r="D18" s="81">
        <f>'[6]эл.эн.'!$L$3</f>
        <v>0.68</v>
      </c>
      <c r="E18" s="81">
        <f>D18</f>
        <v>0.68</v>
      </c>
    </row>
    <row r="19" spans="1:5" ht="60">
      <c r="A19" s="28">
        <v>3</v>
      </c>
      <c r="B19" s="82" t="s">
        <v>119</v>
      </c>
      <c r="C19" s="83"/>
      <c r="D19" s="84"/>
      <c r="E19" s="84"/>
    </row>
    <row r="20" spans="1:5" ht="20.25" customHeight="1">
      <c r="A20" s="79" t="s">
        <v>193</v>
      </c>
      <c r="B20" s="82" t="s">
        <v>120</v>
      </c>
      <c r="C20" s="83" t="s">
        <v>121</v>
      </c>
      <c r="D20" s="85">
        <f>D18/D11</f>
        <v>1.837837837837838</v>
      </c>
      <c r="E20" s="85">
        <f>D20</f>
        <v>1.837837837837838</v>
      </c>
    </row>
    <row r="21" spans="1:5" ht="15.75">
      <c r="A21" s="86" t="s">
        <v>203</v>
      </c>
      <c r="B21" s="82" t="s">
        <v>123</v>
      </c>
      <c r="C21" s="83" t="s">
        <v>121</v>
      </c>
      <c r="D21" s="85">
        <v>0</v>
      </c>
      <c r="E21" s="85">
        <v>0</v>
      </c>
    </row>
    <row r="22" spans="1:5" ht="15.75">
      <c r="A22" s="86" t="s">
        <v>124</v>
      </c>
      <c r="B22" s="82" t="s">
        <v>125</v>
      </c>
      <c r="C22" s="83" t="s">
        <v>121</v>
      </c>
      <c r="D22" s="85">
        <v>0</v>
      </c>
      <c r="E22" s="85">
        <v>0</v>
      </c>
    </row>
    <row r="23" spans="1:5" ht="31.5">
      <c r="A23" s="86">
        <v>4</v>
      </c>
      <c r="B23" s="82" t="s">
        <v>66</v>
      </c>
      <c r="C23" s="82" t="s">
        <v>126</v>
      </c>
      <c r="D23" s="85">
        <v>0</v>
      </c>
      <c r="E23" s="85">
        <v>0</v>
      </c>
    </row>
    <row r="24" spans="1:5" ht="15.75">
      <c r="A24" s="86">
        <v>5</v>
      </c>
      <c r="B24" s="33" t="s">
        <v>34</v>
      </c>
      <c r="C24" s="32" t="s">
        <v>29</v>
      </c>
      <c r="D24" s="85">
        <v>100</v>
      </c>
      <c r="E24" s="85">
        <v>100</v>
      </c>
    </row>
    <row r="25" spans="1:5" ht="31.5">
      <c r="A25" s="86">
        <v>6</v>
      </c>
      <c r="B25" s="87" t="s">
        <v>49</v>
      </c>
      <c r="C25" s="87"/>
      <c r="D25" s="88"/>
      <c r="E25" s="85"/>
    </row>
    <row r="26" spans="1:5" ht="15.75">
      <c r="A26" s="86" t="s">
        <v>236</v>
      </c>
      <c r="B26" s="87" t="s">
        <v>48</v>
      </c>
      <c r="C26" s="89" t="s">
        <v>29</v>
      </c>
      <c r="D26" s="85">
        <v>100</v>
      </c>
      <c r="E26" s="85">
        <v>100</v>
      </c>
    </row>
  </sheetData>
  <sheetProtection/>
  <mergeCells count="9">
    <mergeCell ref="A3:E3"/>
    <mergeCell ref="A4:E4"/>
    <mergeCell ref="C1:E1"/>
    <mergeCell ref="A6:A8"/>
    <mergeCell ref="B6:B8"/>
    <mergeCell ref="C6:C8"/>
    <mergeCell ref="D6:E6"/>
    <mergeCell ref="D7:D8"/>
    <mergeCell ref="E7:E8"/>
  </mergeCells>
  <printOptions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6"/>
  <sheetViews>
    <sheetView view="pageLayout" workbookViewId="0" topLeftCell="A3">
      <selection activeCell="E72" sqref="E72"/>
    </sheetView>
  </sheetViews>
  <sheetFormatPr defaultColWidth="9.140625" defaultRowHeight="12.75"/>
  <cols>
    <col min="1" max="1" width="10.421875" style="12" customWidth="1"/>
    <col min="2" max="2" width="33.28125" style="12" customWidth="1"/>
    <col min="3" max="3" width="13.57421875" style="13" customWidth="1"/>
    <col min="4" max="4" width="12.00390625" style="13" customWidth="1"/>
    <col min="5" max="5" width="15.28125" style="12" customWidth="1"/>
    <col min="6" max="6" width="9.140625" style="12" customWidth="1"/>
    <col min="7" max="7" width="22.00390625" style="12" customWidth="1"/>
    <col min="8" max="16384" width="9.140625" style="12" customWidth="1"/>
  </cols>
  <sheetData>
    <row r="1" spans="1:5" ht="57" customHeight="1">
      <c r="A1" s="75"/>
      <c r="B1" s="75"/>
      <c r="C1" s="178" t="s">
        <v>229</v>
      </c>
      <c r="D1" s="178"/>
      <c r="E1" s="178"/>
    </row>
    <row r="2" spans="1:4" ht="18.75">
      <c r="A2" s="14"/>
      <c r="B2" s="14"/>
      <c r="C2" s="15"/>
      <c r="D2" s="15"/>
    </row>
    <row r="3" spans="1:7" ht="21" customHeight="1">
      <c r="A3" s="154" t="s">
        <v>127</v>
      </c>
      <c r="B3" s="154"/>
      <c r="C3" s="154"/>
      <c r="D3" s="154"/>
      <c r="E3" s="154"/>
      <c r="G3" s="76"/>
    </row>
    <row r="4" spans="1:7" ht="63.75" customHeight="1">
      <c r="A4" s="179" t="s">
        <v>96</v>
      </c>
      <c r="B4" s="179"/>
      <c r="C4" s="179"/>
      <c r="D4" s="179"/>
      <c r="E4" s="179"/>
      <c r="G4" s="76"/>
    </row>
    <row r="5" spans="1:5" ht="17.25" customHeight="1">
      <c r="A5" s="179"/>
      <c r="B5" s="179"/>
      <c r="C5" s="179"/>
      <c r="D5" s="179"/>
      <c r="E5" s="179"/>
    </row>
    <row r="6" ht="16.5" customHeight="1">
      <c r="E6" s="16" t="s">
        <v>15</v>
      </c>
    </row>
    <row r="7" spans="1:5" ht="17.25" customHeight="1">
      <c r="A7" s="204" t="s">
        <v>16</v>
      </c>
      <c r="B7" s="204" t="s">
        <v>0</v>
      </c>
      <c r="C7" s="204" t="s">
        <v>44</v>
      </c>
      <c r="D7" s="204"/>
      <c r="E7" s="204"/>
    </row>
    <row r="8" spans="1:5" ht="76.5" customHeight="1">
      <c r="A8" s="204"/>
      <c r="B8" s="204"/>
      <c r="C8" s="91" t="s">
        <v>39</v>
      </c>
      <c r="D8" s="91" t="s">
        <v>13</v>
      </c>
      <c r="E8" s="90" t="s">
        <v>14</v>
      </c>
    </row>
    <row r="9" spans="1:5" ht="18.75">
      <c r="A9" s="90">
        <v>1</v>
      </c>
      <c r="B9" s="90">
        <v>2</v>
      </c>
      <c r="C9" s="92">
        <v>3</v>
      </c>
      <c r="D9" s="92">
        <v>4</v>
      </c>
      <c r="E9" s="92">
        <v>5</v>
      </c>
    </row>
    <row r="10" spans="1:5" ht="37.5">
      <c r="A10" s="93">
        <v>1</v>
      </c>
      <c r="B10" s="94" t="s">
        <v>2</v>
      </c>
      <c r="C10" s="116">
        <v>52.76</v>
      </c>
      <c r="D10" s="116">
        <v>52.76</v>
      </c>
      <c r="E10" s="116">
        <f>C10-D10</f>
        <v>0</v>
      </c>
    </row>
    <row r="11" spans="1:5" ht="56.25" hidden="1">
      <c r="A11" s="93" t="s">
        <v>95</v>
      </c>
      <c r="B11" s="94" t="s">
        <v>128</v>
      </c>
      <c r="C11" s="96"/>
      <c r="D11" s="96"/>
      <c r="E11" s="116">
        <f aca="true" t="shared" si="0" ref="E11:E74">C11-D11</f>
        <v>0</v>
      </c>
    </row>
    <row r="12" spans="1:5" ht="56.25" hidden="1">
      <c r="A12" s="93" t="s">
        <v>109</v>
      </c>
      <c r="B12" s="94" t="str">
        <f>'[3]реагенты'!G13</f>
        <v>Препарат овицидный "Пуролат-Бингси", тыс. руб./кг.</v>
      </c>
      <c r="C12" s="96"/>
      <c r="D12" s="96"/>
      <c r="E12" s="116">
        <f t="shared" si="0"/>
        <v>0</v>
      </c>
    </row>
    <row r="13" spans="1:5" ht="56.25" hidden="1">
      <c r="A13" s="93" t="s">
        <v>129</v>
      </c>
      <c r="B13" s="94" t="s">
        <v>130</v>
      </c>
      <c r="C13" s="96"/>
      <c r="D13" s="96"/>
      <c r="E13" s="116">
        <f t="shared" si="0"/>
        <v>0</v>
      </c>
    </row>
    <row r="14" spans="1:5" ht="37.5" hidden="1">
      <c r="A14" s="93" t="s">
        <v>131</v>
      </c>
      <c r="B14" s="94" t="str">
        <f>'[3]реагенты'!G14</f>
        <v>Сульфат алюминия, тыс. руб./кг.</v>
      </c>
      <c r="C14" s="96"/>
      <c r="D14" s="96"/>
      <c r="E14" s="116">
        <f t="shared" si="0"/>
        <v>0</v>
      </c>
    </row>
    <row r="15" spans="1:5" ht="37.5" hidden="1">
      <c r="A15" s="93" t="s">
        <v>132</v>
      </c>
      <c r="B15" s="94" t="s">
        <v>133</v>
      </c>
      <c r="C15" s="96"/>
      <c r="D15" s="96"/>
      <c r="E15" s="116">
        <f t="shared" si="0"/>
        <v>0</v>
      </c>
    </row>
    <row r="16" spans="1:5" ht="37.5" hidden="1">
      <c r="A16" s="93" t="s">
        <v>134</v>
      </c>
      <c r="B16" s="94" t="str">
        <f>'[3]реагенты'!G15</f>
        <v>Сода кальцинированная, тыс. руб./кг.</v>
      </c>
      <c r="C16" s="96"/>
      <c r="D16" s="96"/>
      <c r="E16" s="116">
        <f t="shared" si="0"/>
        <v>0</v>
      </c>
    </row>
    <row r="17" spans="1:5" ht="37.5" hidden="1">
      <c r="A17" s="93" t="s">
        <v>135</v>
      </c>
      <c r="B17" s="94" t="s">
        <v>136</v>
      </c>
      <c r="C17" s="96"/>
      <c r="D17" s="96"/>
      <c r="E17" s="116">
        <f t="shared" si="0"/>
        <v>0</v>
      </c>
    </row>
    <row r="18" spans="1:5" ht="37.5" hidden="1">
      <c r="A18" s="93" t="s">
        <v>137</v>
      </c>
      <c r="B18" s="94" t="str">
        <f>'[3]реагенты'!G16</f>
        <v>Полиакриламид, тыс. руб./кг.</v>
      </c>
      <c r="C18" s="96"/>
      <c r="D18" s="96"/>
      <c r="E18" s="116">
        <f t="shared" si="0"/>
        <v>0</v>
      </c>
    </row>
    <row r="19" spans="1:5" ht="37.5" hidden="1">
      <c r="A19" s="93" t="s">
        <v>138</v>
      </c>
      <c r="B19" s="94" t="s">
        <v>139</v>
      </c>
      <c r="C19" s="96"/>
      <c r="D19" s="96"/>
      <c r="E19" s="116">
        <f t="shared" si="0"/>
        <v>0</v>
      </c>
    </row>
    <row r="20" spans="1:5" ht="37.5" hidden="1">
      <c r="A20" s="93" t="s">
        <v>140</v>
      </c>
      <c r="B20" s="94" t="str">
        <f>'[3]реагенты'!G17</f>
        <v>Гипохлорид натрия, тыс. руб./кг.</v>
      </c>
      <c r="C20" s="96"/>
      <c r="D20" s="96"/>
      <c r="E20" s="116">
        <f t="shared" si="0"/>
        <v>0</v>
      </c>
    </row>
    <row r="21" spans="1:5" ht="37.5" hidden="1">
      <c r="A21" s="93" t="s">
        <v>141</v>
      </c>
      <c r="B21" s="94" t="s">
        <v>142</v>
      </c>
      <c r="C21" s="96"/>
      <c r="D21" s="96"/>
      <c r="E21" s="116">
        <f t="shared" si="0"/>
        <v>0</v>
      </c>
    </row>
    <row r="22" spans="1:5" ht="37.5" hidden="1">
      <c r="A22" s="93" t="s">
        <v>143</v>
      </c>
      <c r="B22" s="94" t="s">
        <v>144</v>
      </c>
      <c r="C22" s="96"/>
      <c r="D22" s="96"/>
      <c r="E22" s="116">
        <f t="shared" si="0"/>
        <v>0</v>
      </c>
    </row>
    <row r="23" spans="1:5" ht="18.75" hidden="1">
      <c r="A23" s="93" t="s">
        <v>145</v>
      </c>
      <c r="B23" s="94" t="s">
        <v>146</v>
      </c>
      <c r="C23" s="96"/>
      <c r="D23" s="96"/>
      <c r="E23" s="116">
        <f t="shared" si="0"/>
        <v>0</v>
      </c>
    </row>
    <row r="24" spans="1:5" ht="37.5" hidden="1">
      <c r="A24" s="93" t="s">
        <v>97</v>
      </c>
      <c r="B24" s="94" t="s">
        <v>147</v>
      </c>
      <c r="C24" s="96"/>
      <c r="D24" s="96"/>
      <c r="E24" s="116">
        <f t="shared" si="0"/>
        <v>0</v>
      </c>
    </row>
    <row r="25" spans="1:5" ht="18.75" hidden="1">
      <c r="A25" s="93" t="s">
        <v>148</v>
      </c>
      <c r="B25" s="94" t="s">
        <v>149</v>
      </c>
      <c r="C25" s="96"/>
      <c r="D25" s="96"/>
      <c r="E25" s="116">
        <f t="shared" si="0"/>
        <v>0</v>
      </c>
    </row>
    <row r="26" spans="1:5" ht="37.5" hidden="1">
      <c r="A26" s="93" t="s">
        <v>150</v>
      </c>
      <c r="B26" s="94" t="s">
        <v>151</v>
      </c>
      <c r="C26" s="96"/>
      <c r="D26" s="96"/>
      <c r="E26" s="116">
        <f t="shared" si="0"/>
        <v>0</v>
      </c>
    </row>
    <row r="27" spans="1:5" ht="37.5" hidden="1">
      <c r="A27" s="93" t="s">
        <v>152</v>
      </c>
      <c r="B27" s="95" t="s">
        <v>153</v>
      </c>
      <c r="C27" s="96"/>
      <c r="D27" s="96"/>
      <c r="E27" s="116">
        <f t="shared" si="0"/>
        <v>0</v>
      </c>
    </row>
    <row r="28" spans="1:5" ht="18.75" hidden="1">
      <c r="A28" s="93" t="s">
        <v>154</v>
      </c>
      <c r="B28" s="95" t="s">
        <v>155</v>
      </c>
      <c r="C28" s="96"/>
      <c r="D28" s="96"/>
      <c r="E28" s="116">
        <f t="shared" si="0"/>
        <v>0</v>
      </c>
    </row>
    <row r="29" spans="1:5" ht="37.5" hidden="1">
      <c r="A29" s="93" t="s">
        <v>156</v>
      </c>
      <c r="B29" s="94" t="s">
        <v>157</v>
      </c>
      <c r="C29" s="97"/>
      <c r="D29" s="97"/>
      <c r="E29" s="116">
        <f t="shared" si="0"/>
        <v>0</v>
      </c>
    </row>
    <row r="30" spans="1:5" ht="75" hidden="1">
      <c r="A30" s="93" t="s">
        <v>158</v>
      </c>
      <c r="B30" s="95" t="s">
        <v>159</v>
      </c>
      <c r="C30" s="97"/>
      <c r="D30" s="97"/>
      <c r="E30" s="116">
        <f t="shared" si="0"/>
        <v>0</v>
      </c>
    </row>
    <row r="31" spans="1:5" ht="37.5" hidden="1">
      <c r="A31" s="93" t="s">
        <v>160</v>
      </c>
      <c r="B31" s="94" t="s">
        <v>157</v>
      </c>
      <c r="C31" s="97"/>
      <c r="D31" s="97"/>
      <c r="E31" s="116">
        <f t="shared" si="0"/>
        <v>0</v>
      </c>
    </row>
    <row r="32" spans="1:5" ht="75" hidden="1">
      <c r="A32" s="93" t="s">
        <v>161</v>
      </c>
      <c r="B32" s="95" t="s">
        <v>162</v>
      </c>
      <c r="C32" s="97"/>
      <c r="D32" s="97"/>
      <c r="E32" s="116">
        <f t="shared" si="0"/>
        <v>0</v>
      </c>
    </row>
    <row r="33" spans="1:5" ht="18.75" hidden="1">
      <c r="A33" s="93" t="s">
        <v>163</v>
      </c>
      <c r="B33" s="95" t="s">
        <v>164</v>
      </c>
      <c r="C33" s="96"/>
      <c r="D33" s="96"/>
      <c r="E33" s="116">
        <f t="shared" si="0"/>
        <v>0</v>
      </c>
    </row>
    <row r="34" spans="1:5" ht="75" hidden="1">
      <c r="A34" s="93" t="s">
        <v>112</v>
      </c>
      <c r="B34" s="94" t="s">
        <v>165</v>
      </c>
      <c r="C34" s="96"/>
      <c r="D34" s="96"/>
      <c r="E34" s="116">
        <f t="shared" si="0"/>
        <v>0</v>
      </c>
    </row>
    <row r="35" spans="1:5" ht="75" hidden="1">
      <c r="A35" s="93" t="s">
        <v>115</v>
      </c>
      <c r="B35" s="94" t="s">
        <v>166</v>
      </c>
      <c r="C35" s="96"/>
      <c r="D35" s="96"/>
      <c r="E35" s="116">
        <f t="shared" si="0"/>
        <v>0</v>
      </c>
    </row>
    <row r="36" spans="1:5" ht="37.5" hidden="1">
      <c r="A36" s="98" t="s">
        <v>117</v>
      </c>
      <c r="B36" s="99" t="s">
        <v>167</v>
      </c>
      <c r="C36" s="100"/>
      <c r="D36" s="100"/>
      <c r="E36" s="116">
        <f t="shared" si="0"/>
        <v>0</v>
      </c>
    </row>
    <row r="37" spans="1:5" ht="56.25" hidden="1">
      <c r="A37" s="98" t="s">
        <v>168</v>
      </c>
      <c r="B37" s="99" t="s">
        <v>169</v>
      </c>
      <c r="C37" s="100"/>
      <c r="D37" s="100"/>
      <c r="E37" s="116">
        <f t="shared" si="0"/>
        <v>0</v>
      </c>
    </row>
    <row r="38" spans="1:5" ht="56.25" hidden="1">
      <c r="A38" s="98" t="s">
        <v>170</v>
      </c>
      <c r="B38" s="99" t="s">
        <v>171</v>
      </c>
      <c r="C38" s="100"/>
      <c r="D38" s="100"/>
      <c r="E38" s="116">
        <f t="shared" si="0"/>
        <v>0</v>
      </c>
    </row>
    <row r="39" spans="1:5" ht="18.75" hidden="1">
      <c r="A39" s="101" t="s">
        <v>172</v>
      </c>
      <c r="B39" s="99" t="s">
        <v>173</v>
      </c>
      <c r="C39" s="100"/>
      <c r="D39" s="100"/>
      <c r="E39" s="116">
        <f t="shared" si="0"/>
        <v>0</v>
      </c>
    </row>
    <row r="40" spans="1:5" ht="37.5" hidden="1">
      <c r="A40" s="101" t="s">
        <v>174</v>
      </c>
      <c r="B40" s="99" t="s">
        <v>175</v>
      </c>
      <c r="C40" s="100"/>
      <c r="D40" s="100"/>
      <c r="E40" s="116">
        <f t="shared" si="0"/>
        <v>0</v>
      </c>
    </row>
    <row r="41" spans="1:5" ht="93.75" hidden="1">
      <c r="A41" s="93" t="s">
        <v>176</v>
      </c>
      <c r="B41" s="94" t="s">
        <v>177</v>
      </c>
      <c r="C41" s="96"/>
      <c r="D41" s="96"/>
      <c r="E41" s="116">
        <f t="shared" si="0"/>
        <v>0</v>
      </c>
    </row>
    <row r="42" spans="1:5" ht="18.75" hidden="1">
      <c r="A42" s="93" t="s">
        <v>178</v>
      </c>
      <c r="B42" s="94" t="s">
        <v>179</v>
      </c>
      <c r="C42" s="100"/>
      <c r="D42" s="100"/>
      <c r="E42" s="116">
        <f t="shared" si="0"/>
        <v>0</v>
      </c>
    </row>
    <row r="43" spans="1:5" ht="56.25" hidden="1">
      <c r="A43" s="93" t="s">
        <v>180</v>
      </c>
      <c r="B43" s="94" t="s">
        <v>181</v>
      </c>
      <c r="C43" s="97"/>
      <c r="D43" s="97"/>
      <c r="E43" s="116">
        <f t="shared" si="0"/>
        <v>0</v>
      </c>
    </row>
    <row r="44" spans="1:5" ht="18.75" hidden="1">
      <c r="A44" s="93" t="s">
        <v>182</v>
      </c>
      <c r="B44" s="94" t="s">
        <v>183</v>
      </c>
      <c r="C44" s="97"/>
      <c r="D44" s="97"/>
      <c r="E44" s="116">
        <f t="shared" si="0"/>
        <v>0</v>
      </c>
    </row>
    <row r="45" spans="1:5" ht="18.75">
      <c r="A45" s="102">
        <v>2</v>
      </c>
      <c r="B45" s="95" t="s">
        <v>3</v>
      </c>
      <c r="C45" s="96">
        <v>0</v>
      </c>
      <c r="D45" s="96">
        <v>0</v>
      </c>
      <c r="E45" s="116">
        <f t="shared" si="0"/>
        <v>0</v>
      </c>
    </row>
    <row r="46" spans="1:5" ht="18.75" hidden="1">
      <c r="A46" s="102" t="s">
        <v>4</v>
      </c>
      <c r="B46" s="95" t="s">
        <v>184</v>
      </c>
      <c r="C46" s="96"/>
      <c r="D46" s="96"/>
      <c r="E46" s="116">
        <f t="shared" si="0"/>
        <v>0</v>
      </c>
    </row>
    <row r="47" spans="1:5" ht="37.5" hidden="1">
      <c r="A47" s="93" t="s">
        <v>122</v>
      </c>
      <c r="B47" s="94" t="s">
        <v>185</v>
      </c>
      <c r="C47" s="96"/>
      <c r="D47" s="96"/>
      <c r="E47" s="116">
        <f t="shared" si="0"/>
        <v>0</v>
      </c>
    </row>
    <row r="48" spans="1:5" ht="37.5" hidden="1">
      <c r="A48" s="103" t="s">
        <v>186</v>
      </c>
      <c r="B48" s="99" t="s">
        <v>167</v>
      </c>
      <c r="C48" s="100"/>
      <c r="D48" s="100"/>
      <c r="E48" s="116">
        <f t="shared" si="0"/>
        <v>0</v>
      </c>
    </row>
    <row r="49" spans="1:5" ht="18.75" hidden="1">
      <c r="A49" s="103" t="s">
        <v>187</v>
      </c>
      <c r="B49" s="99" t="s">
        <v>173</v>
      </c>
      <c r="C49" s="100"/>
      <c r="D49" s="100"/>
      <c r="E49" s="116">
        <f t="shared" si="0"/>
        <v>0</v>
      </c>
    </row>
    <row r="50" spans="1:5" ht="37.5" hidden="1">
      <c r="A50" s="103" t="s">
        <v>188</v>
      </c>
      <c r="B50" s="99" t="s">
        <v>175</v>
      </c>
      <c r="C50" s="100"/>
      <c r="D50" s="100"/>
      <c r="E50" s="116">
        <f t="shared" si="0"/>
        <v>0</v>
      </c>
    </row>
    <row r="51" spans="1:5" ht="56.25" hidden="1">
      <c r="A51" s="102" t="s">
        <v>124</v>
      </c>
      <c r="B51" s="94" t="s">
        <v>189</v>
      </c>
      <c r="C51" s="96"/>
      <c r="D51" s="96"/>
      <c r="E51" s="116">
        <f t="shared" si="0"/>
        <v>0</v>
      </c>
    </row>
    <row r="52" spans="1:5" ht="18.75" hidden="1">
      <c r="A52" s="102" t="s">
        <v>190</v>
      </c>
      <c r="B52" s="95" t="s">
        <v>191</v>
      </c>
      <c r="C52" s="96"/>
      <c r="D52" s="96"/>
      <c r="E52" s="116">
        <f t="shared" si="0"/>
        <v>0</v>
      </c>
    </row>
    <row r="53" spans="1:5" ht="18.75" hidden="1">
      <c r="A53" s="102" t="s">
        <v>192</v>
      </c>
      <c r="B53" s="95" t="s">
        <v>183</v>
      </c>
      <c r="C53" s="96"/>
      <c r="D53" s="96"/>
      <c r="E53" s="116">
        <f t="shared" si="0"/>
        <v>0</v>
      </c>
    </row>
    <row r="54" spans="1:5" ht="37.5">
      <c r="A54" s="102">
        <v>3</v>
      </c>
      <c r="B54" s="95" t="s">
        <v>40</v>
      </c>
      <c r="C54" s="96">
        <v>0</v>
      </c>
      <c r="D54" s="96">
        <v>0</v>
      </c>
      <c r="E54" s="116">
        <f t="shared" si="0"/>
        <v>0</v>
      </c>
    </row>
    <row r="55" spans="1:5" ht="18.75" hidden="1">
      <c r="A55" s="102" t="s">
        <v>193</v>
      </c>
      <c r="B55" s="95" t="s">
        <v>194</v>
      </c>
      <c r="C55" s="96"/>
      <c r="D55" s="96"/>
      <c r="E55" s="116">
        <f t="shared" si="0"/>
        <v>0</v>
      </c>
    </row>
    <row r="56" spans="1:5" ht="37.5" hidden="1">
      <c r="A56" s="102" t="s">
        <v>195</v>
      </c>
      <c r="B56" s="95" t="s">
        <v>196</v>
      </c>
      <c r="C56" s="96"/>
      <c r="D56" s="96"/>
      <c r="E56" s="116">
        <f t="shared" si="0"/>
        <v>0</v>
      </c>
    </row>
    <row r="57" spans="1:5" ht="37.5" hidden="1">
      <c r="A57" s="103" t="s">
        <v>197</v>
      </c>
      <c r="B57" s="99" t="s">
        <v>167</v>
      </c>
      <c r="C57" s="100"/>
      <c r="D57" s="100"/>
      <c r="E57" s="116">
        <f t="shared" si="0"/>
        <v>0</v>
      </c>
    </row>
    <row r="58" spans="1:5" ht="18.75" hidden="1">
      <c r="A58" s="103" t="s">
        <v>198</v>
      </c>
      <c r="B58" s="99" t="s">
        <v>173</v>
      </c>
      <c r="C58" s="100"/>
      <c r="D58" s="100"/>
      <c r="E58" s="116">
        <f t="shared" si="0"/>
        <v>0</v>
      </c>
    </row>
    <row r="59" spans="1:5" ht="37.5" hidden="1">
      <c r="A59" s="103" t="s">
        <v>199</v>
      </c>
      <c r="B59" s="99" t="s">
        <v>175</v>
      </c>
      <c r="C59" s="100"/>
      <c r="D59" s="100"/>
      <c r="E59" s="116">
        <f t="shared" si="0"/>
        <v>0</v>
      </c>
    </row>
    <row r="60" spans="1:5" ht="56.25" hidden="1">
      <c r="A60" s="102" t="s">
        <v>200</v>
      </c>
      <c r="B60" s="94" t="s">
        <v>201</v>
      </c>
      <c r="C60" s="96"/>
      <c r="D60" s="96"/>
      <c r="E60" s="116">
        <f t="shared" si="0"/>
        <v>0</v>
      </c>
    </row>
    <row r="61" spans="1:5" ht="18.75" hidden="1">
      <c r="A61" s="102" t="s">
        <v>202</v>
      </c>
      <c r="B61" s="95" t="s">
        <v>183</v>
      </c>
      <c r="C61" s="96"/>
      <c r="D61" s="96"/>
      <c r="E61" s="116">
        <f t="shared" si="0"/>
        <v>0</v>
      </c>
    </row>
    <row r="62" spans="1:5" ht="37.5" hidden="1">
      <c r="A62" s="102" t="s">
        <v>203</v>
      </c>
      <c r="B62" s="95" t="s">
        <v>204</v>
      </c>
      <c r="C62" s="96"/>
      <c r="D62" s="96"/>
      <c r="E62" s="116">
        <f t="shared" si="0"/>
        <v>0</v>
      </c>
    </row>
    <row r="63" spans="1:5" ht="75" hidden="1">
      <c r="A63" s="102" t="s">
        <v>205</v>
      </c>
      <c r="B63" s="95" t="s">
        <v>206</v>
      </c>
      <c r="C63" s="96"/>
      <c r="D63" s="96"/>
      <c r="E63" s="116">
        <f t="shared" si="0"/>
        <v>0</v>
      </c>
    </row>
    <row r="64" spans="1:5" ht="56.25" hidden="1">
      <c r="A64" s="103" t="s">
        <v>207</v>
      </c>
      <c r="B64" s="99" t="s">
        <v>208</v>
      </c>
      <c r="C64" s="100"/>
      <c r="D64" s="100"/>
      <c r="E64" s="116">
        <f t="shared" si="0"/>
        <v>0</v>
      </c>
    </row>
    <row r="65" spans="1:5" ht="37.5" hidden="1">
      <c r="A65" s="103" t="s">
        <v>209</v>
      </c>
      <c r="B65" s="99" t="s">
        <v>175</v>
      </c>
      <c r="C65" s="100"/>
      <c r="D65" s="100"/>
      <c r="E65" s="116">
        <f t="shared" si="0"/>
        <v>0</v>
      </c>
    </row>
    <row r="66" spans="1:5" ht="93.75" hidden="1">
      <c r="A66" s="102" t="s">
        <v>210</v>
      </c>
      <c r="B66" s="94" t="s">
        <v>211</v>
      </c>
      <c r="C66" s="96"/>
      <c r="D66" s="96"/>
      <c r="E66" s="116">
        <f t="shared" si="0"/>
        <v>0</v>
      </c>
    </row>
    <row r="67" spans="1:5" ht="37.5" hidden="1">
      <c r="A67" s="102" t="s">
        <v>212</v>
      </c>
      <c r="B67" s="95" t="s">
        <v>213</v>
      </c>
      <c r="C67" s="96"/>
      <c r="D67" s="96"/>
      <c r="E67" s="116">
        <f t="shared" si="0"/>
        <v>0</v>
      </c>
    </row>
    <row r="68" spans="1:5" ht="56.25" hidden="1">
      <c r="A68" s="103" t="s">
        <v>214</v>
      </c>
      <c r="B68" s="99" t="s">
        <v>208</v>
      </c>
      <c r="C68" s="100"/>
      <c r="D68" s="100"/>
      <c r="E68" s="116">
        <f t="shared" si="0"/>
        <v>0</v>
      </c>
    </row>
    <row r="69" spans="1:5" ht="37.5" hidden="1">
      <c r="A69" s="103" t="s">
        <v>215</v>
      </c>
      <c r="B69" s="99" t="s">
        <v>175</v>
      </c>
      <c r="C69" s="100"/>
      <c r="D69" s="100"/>
      <c r="E69" s="116">
        <f t="shared" si="0"/>
        <v>0</v>
      </c>
    </row>
    <row r="70" spans="1:5" ht="56.25" hidden="1">
      <c r="A70" s="102" t="s">
        <v>216</v>
      </c>
      <c r="B70" s="94" t="s">
        <v>217</v>
      </c>
      <c r="C70" s="96"/>
      <c r="D70" s="96"/>
      <c r="E70" s="116">
        <f t="shared" si="0"/>
        <v>0</v>
      </c>
    </row>
    <row r="71" spans="1:5" ht="18.75" hidden="1">
      <c r="A71" s="102" t="s">
        <v>218</v>
      </c>
      <c r="B71" s="95" t="s">
        <v>183</v>
      </c>
      <c r="C71" s="96"/>
      <c r="D71" s="96"/>
      <c r="E71" s="116">
        <f t="shared" si="0"/>
        <v>0</v>
      </c>
    </row>
    <row r="72" spans="1:5" ht="56.25">
      <c r="A72" s="102">
        <v>4</v>
      </c>
      <c r="B72" s="94" t="s">
        <v>6</v>
      </c>
      <c r="C72" s="96">
        <v>0</v>
      </c>
      <c r="D72" s="96">
        <v>0</v>
      </c>
      <c r="E72" s="116">
        <f t="shared" si="0"/>
        <v>0</v>
      </c>
    </row>
    <row r="73" spans="1:5" ht="56.25">
      <c r="A73" s="102">
        <v>5</v>
      </c>
      <c r="B73" s="94" t="s">
        <v>41</v>
      </c>
      <c r="C73" s="96">
        <v>0</v>
      </c>
      <c r="D73" s="96">
        <v>0</v>
      </c>
      <c r="E73" s="116">
        <f t="shared" si="0"/>
        <v>0</v>
      </c>
    </row>
    <row r="74" spans="1:5" ht="75">
      <c r="A74" s="102">
        <v>6</v>
      </c>
      <c r="B74" s="94" t="s">
        <v>45</v>
      </c>
      <c r="C74" s="96">
        <f>'[6]расчет тарифа'!$D$15</f>
        <v>0.6</v>
      </c>
      <c r="D74" s="96">
        <v>0.6</v>
      </c>
      <c r="E74" s="116">
        <f t="shared" si="0"/>
        <v>0</v>
      </c>
    </row>
    <row r="75" spans="1:5" ht="37.5">
      <c r="A75" s="102">
        <v>7</v>
      </c>
      <c r="B75" s="94" t="s">
        <v>219</v>
      </c>
      <c r="C75" s="96">
        <v>0</v>
      </c>
      <c r="D75" s="96">
        <v>0</v>
      </c>
      <c r="E75" s="116">
        <f>C75-D75</f>
        <v>0</v>
      </c>
    </row>
    <row r="76" spans="1:5" ht="18.75">
      <c r="A76" s="104">
        <v>8</v>
      </c>
      <c r="B76" s="94" t="s">
        <v>42</v>
      </c>
      <c r="C76" s="96">
        <f>SUM(C10:C75)</f>
        <v>53.36</v>
      </c>
      <c r="D76" s="96">
        <f>SUM(D10:D75)</f>
        <v>53.36</v>
      </c>
      <c r="E76" s="96">
        <f>SUM(E10:E75)</f>
        <v>0</v>
      </c>
    </row>
  </sheetData>
  <sheetProtection/>
  <mergeCells count="7">
    <mergeCell ref="A7:A8"/>
    <mergeCell ref="B7:B8"/>
    <mergeCell ref="C7:E7"/>
    <mergeCell ref="C1:E1"/>
    <mergeCell ref="A3:E3"/>
    <mergeCell ref="A4:E4"/>
    <mergeCell ref="A5:E5"/>
  </mergeCells>
  <printOptions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view="pageLayout" workbookViewId="0" topLeftCell="A1">
      <selection activeCell="A4" sqref="A4:E4"/>
    </sheetView>
  </sheetViews>
  <sheetFormatPr defaultColWidth="9.140625" defaultRowHeight="12.75"/>
  <cols>
    <col min="1" max="1" width="6.57421875" style="105" customWidth="1"/>
    <col min="2" max="2" width="35.57421875" style="105" customWidth="1"/>
    <col min="3" max="3" width="15.421875" style="105" customWidth="1"/>
    <col min="4" max="4" width="11.8515625" style="105" customWidth="1"/>
    <col min="5" max="5" width="15.57421875" style="105" customWidth="1"/>
    <col min="6" max="6" width="22.00390625" style="105" customWidth="1"/>
    <col min="7" max="16384" width="9.140625" style="105" customWidth="1"/>
  </cols>
  <sheetData>
    <row r="1" spans="1:5" ht="57.75" customHeight="1">
      <c r="A1" s="75"/>
      <c r="B1" s="75"/>
      <c r="C1" s="180" t="s">
        <v>231</v>
      </c>
      <c r="D1" s="180"/>
      <c r="E1" s="180"/>
    </row>
    <row r="2" spans="1:5" ht="18.75">
      <c r="A2" s="75"/>
      <c r="B2" s="75"/>
      <c r="C2" s="75"/>
      <c r="D2" s="75"/>
      <c r="E2" s="75"/>
    </row>
    <row r="3" spans="1:5" ht="41.25" customHeight="1">
      <c r="A3" s="159" t="s">
        <v>278</v>
      </c>
      <c r="B3" s="159"/>
      <c r="C3" s="159"/>
      <c r="D3" s="159"/>
      <c r="E3" s="159"/>
    </row>
    <row r="4" spans="1:5" ht="64.5" customHeight="1">
      <c r="A4" s="185" t="s">
        <v>96</v>
      </c>
      <c r="B4" s="185"/>
      <c r="C4" s="185"/>
      <c r="D4" s="185"/>
      <c r="E4" s="185"/>
    </row>
    <row r="5" spans="1:8" ht="18.75">
      <c r="A5" s="106"/>
      <c r="B5" s="106"/>
      <c r="C5" s="106"/>
      <c r="D5" s="106"/>
      <c r="E5" s="106"/>
      <c r="F5" s="77"/>
      <c r="G5" s="77"/>
      <c r="H5" s="77"/>
    </row>
    <row r="6" spans="1:5" ht="27.75" customHeight="1">
      <c r="A6" s="205" t="s">
        <v>16</v>
      </c>
      <c r="B6" s="205" t="s">
        <v>17</v>
      </c>
      <c r="C6" s="205" t="s">
        <v>220</v>
      </c>
      <c r="D6" s="205"/>
      <c r="E6" s="205" t="s">
        <v>14</v>
      </c>
    </row>
    <row r="7" spans="1:5" ht="46.5" customHeight="1">
      <c r="A7" s="205"/>
      <c r="B7" s="205"/>
      <c r="C7" s="107" t="s">
        <v>18</v>
      </c>
      <c r="D7" s="107" t="s">
        <v>13</v>
      </c>
      <c r="E7" s="205"/>
    </row>
    <row r="8" spans="1:5" s="108" customFormat="1" ht="20.25" customHeight="1">
      <c r="A8" s="107">
        <v>1</v>
      </c>
      <c r="B8" s="107">
        <v>2</v>
      </c>
      <c r="C8" s="107">
        <v>3</v>
      </c>
      <c r="D8" s="107">
        <v>4</v>
      </c>
      <c r="E8" s="107">
        <v>5</v>
      </c>
    </row>
    <row r="9" spans="1:5" s="108" customFormat="1" ht="20.25" customHeight="1">
      <c r="A9" s="107"/>
      <c r="B9" s="107"/>
      <c r="C9" s="107"/>
      <c r="D9" s="107"/>
      <c r="E9" s="107"/>
    </row>
    <row r="10" spans="1:5" ht="31.5">
      <c r="A10" s="107">
        <v>1</v>
      </c>
      <c r="B10" s="1" t="s">
        <v>91</v>
      </c>
      <c r="C10" s="109">
        <v>0</v>
      </c>
      <c r="D10" s="109">
        <v>0</v>
      </c>
      <c r="E10" s="109">
        <f aca="true" t="shared" si="0" ref="E10:E15">+C10-D10</f>
        <v>0</v>
      </c>
    </row>
    <row r="11" spans="1:5" ht="31.5">
      <c r="A11" s="107">
        <v>2</v>
      </c>
      <c r="B11" s="10" t="s">
        <v>11</v>
      </c>
      <c r="C11" s="110">
        <v>0</v>
      </c>
      <c r="D11" s="110">
        <v>0</v>
      </c>
      <c r="E11" s="109">
        <f t="shared" si="0"/>
        <v>0</v>
      </c>
    </row>
    <row r="12" spans="1:5" ht="20.25" customHeight="1">
      <c r="A12" s="107">
        <v>3</v>
      </c>
      <c r="B12" s="10" t="s">
        <v>12</v>
      </c>
      <c r="C12" s="110">
        <v>0</v>
      </c>
      <c r="D12" s="110">
        <v>0</v>
      </c>
      <c r="E12" s="109">
        <f t="shared" si="0"/>
        <v>0</v>
      </c>
    </row>
    <row r="13" spans="1:5" ht="83.25" customHeight="1">
      <c r="A13" s="107">
        <v>4</v>
      </c>
      <c r="B13" s="64" t="s">
        <v>92</v>
      </c>
      <c r="C13" s="109">
        <v>0</v>
      </c>
      <c r="D13" s="109">
        <v>0</v>
      </c>
      <c r="E13" s="109">
        <f t="shared" si="0"/>
        <v>0</v>
      </c>
    </row>
    <row r="14" spans="1:5" ht="22.5" customHeight="1">
      <c r="A14" s="107">
        <v>5</v>
      </c>
      <c r="B14" s="59" t="s">
        <v>19</v>
      </c>
      <c r="C14" s="109">
        <v>0</v>
      </c>
      <c r="D14" s="109">
        <v>0</v>
      </c>
      <c r="E14" s="109">
        <f t="shared" si="0"/>
        <v>0</v>
      </c>
    </row>
    <row r="15" spans="1:5" ht="18" customHeight="1">
      <c r="A15" s="107">
        <v>6</v>
      </c>
      <c r="B15" s="59" t="s">
        <v>47</v>
      </c>
      <c r="C15" s="109">
        <v>0</v>
      </c>
      <c r="D15" s="109">
        <v>0</v>
      </c>
      <c r="E15" s="109">
        <f t="shared" si="0"/>
        <v>0</v>
      </c>
    </row>
    <row r="16" spans="1:5" ht="30" customHeight="1">
      <c r="A16" s="107">
        <v>7</v>
      </c>
      <c r="B16" s="1" t="s">
        <v>10</v>
      </c>
      <c r="C16" s="109">
        <v>0</v>
      </c>
      <c r="D16" s="109">
        <v>0</v>
      </c>
      <c r="E16" s="109">
        <f>SUM(E10:E15)</f>
        <v>0</v>
      </c>
    </row>
  </sheetData>
  <sheetProtection/>
  <mergeCells count="7">
    <mergeCell ref="A6:A7"/>
    <mergeCell ref="B6:B7"/>
    <mergeCell ref="C6:D6"/>
    <mergeCell ref="E6:E7"/>
    <mergeCell ref="C1:E1"/>
    <mergeCell ref="A4:E4"/>
    <mergeCell ref="A3:E3"/>
  </mergeCells>
  <printOptions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"/>
  <sheetViews>
    <sheetView view="pageLayout" workbookViewId="0" topLeftCell="A1">
      <selection activeCell="D15" sqref="D15"/>
    </sheetView>
  </sheetViews>
  <sheetFormatPr defaultColWidth="9.140625" defaultRowHeight="12.75"/>
  <cols>
    <col min="1" max="1" width="7.421875" style="34" customWidth="1"/>
    <col min="2" max="2" width="38.00390625" style="34" customWidth="1"/>
    <col min="3" max="5" width="11.7109375" style="34" customWidth="1"/>
    <col min="6" max="16384" width="9.140625" style="34" customWidth="1"/>
  </cols>
  <sheetData>
    <row r="1" spans="1:5" ht="54" customHeight="1">
      <c r="A1" s="75"/>
      <c r="B1" s="75"/>
      <c r="C1" s="187" t="s">
        <v>232</v>
      </c>
      <c r="D1" s="187"/>
      <c r="E1" s="187"/>
    </row>
    <row r="2" spans="1:5" ht="21.75" customHeight="1">
      <c r="A2" s="75"/>
      <c r="B2" s="75"/>
      <c r="C2" s="75"/>
      <c r="D2" s="75"/>
      <c r="E2" s="76"/>
    </row>
    <row r="3" spans="1:5" ht="18.75">
      <c r="A3" s="188" t="s">
        <v>233</v>
      </c>
      <c r="B3" s="188"/>
      <c r="C3" s="188"/>
      <c r="D3" s="188"/>
      <c r="E3" s="188"/>
    </row>
    <row r="4" spans="1:5" ht="66" customHeight="1">
      <c r="A4" s="188" t="s">
        <v>96</v>
      </c>
      <c r="B4" s="188"/>
      <c r="C4" s="188"/>
      <c r="D4" s="188"/>
      <c r="E4" s="188"/>
    </row>
    <row r="5" ht="18.75">
      <c r="B5" s="113"/>
    </row>
    <row r="6" spans="1:5" ht="24.75" customHeight="1">
      <c r="A6" s="198" t="s">
        <v>16</v>
      </c>
      <c r="B6" s="198" t="s">
        <v>20</v>
      </c>
      <c r="C6" s="198" t="s">
        <v>21</v>
      </c>
      <c r="D6" s="189" t="s">
        <v>88</v>
      </c>
      <c r="E6" s="198" t="s">
        <v>222</v>
      </c>
    </row>
    <row r="7" spans="1:5" ht="47.25" customHeight="1">
      <c r="A7" s="198"/>
      <c r="B7" s="198"/>
      <c r="C7" s="198"/>
      <c r="D7" s="190"/>
      <c r="E7" s="198"/>
    </row>
    <row r="8" spans="1:5" ht="18" customHeight="1">
      <c r="A8" s="39">
        <v>1</v>
      </c>
      <c r="B8" s="39">
        <v>2</v>
      </c>
      <c r="C8" s="39">
        <v>3</v>
      </c>
      <c r="D8" s="39">
        <v>4</v>
      </c>
      <c r="E8" s="39">
        <v>4</v>
      </c>
    </row>
    <row r="9" spans="1:5" ht="56.25">
      <c r="A9" s="39">
        <v>1</v>
      </c>
      <c r="B9" s="40" t="s">
        <v>223</v>
      </c>
      <c r="C9" s="39" t="s">
        <v>31</v>
      </c>
      <c r="D9" s="114">
        <v>0</v>
      </c>
      <c r="E9" s="114">
        <v>81</v>
      </c>
    </row>
    <row r="10" spans="1:5" ht="37.5" customHeight="1">
      <c r="A10" s="39">
        <v>2</v>
      </c>
      <c r="B10" s="40" t="s">
        <v>224</v>
      </c>
      <c r="C10" s="39" t="s">
        <v>29</v>
      </c>
      <c r="D10" s="115">
        <v>0</v>
      </c>
      <c r="E10" s="115">
        <v>0</v>
      </c>
    </row>
    <row r="12" spans="1:5" ht="12.75">
      <c r="A12" s="186" t="s">
        <v>90</v>
      </c>
      <c r="B12" s="186"/>
      <c r="C12" s="186"/>
      <c r="D12" s="186"/>
      <c r="E12" s="186"/>
    </row>
  </sheetData>
  <sheetProtection/>
  <mergeCells count="9">
    <mergeCell ref="C1:E1"/>
    <mergeCell ref="E6:E7"/>
    <mergeCell ref="A12:E12"/>
    <mergeCell ref="A3:E3"/>
    <mergeCell ref="A4:E4"/>
    <mergeCell ref="A6:A7"/>
    <mergeCell ref="B6:B7"/>
    <mergeCell ref="C6:C7"/>
    <mergeCell ref="D6:D7"/>
  </mergeCells>
  <printOptions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Layout" workbookViewId="0" topLeftCell="A1">
      <selection activeCell="D17" sqref="D17"/>
    </sheetView>
  </sheetViews>
  <sheetFormatPr defaultColWidth="9.140625" defaultRowHeight="12.75"/>
  <cols>
    <col min="1" max="1" width="5.8515625" style="37" customWidth="1"/>
    <col min="2" max="2" width="35.28125" style="37" customWidth="1"/>
    <col min="3" max="3" width="15.140625" style="37" customWidth="1"/>
    <col min="4" max="5" width="15.28125" style="37" customWidth="1"/>
    <col min="6" max="16384" width="9.140625" style="37" customWidth="1"/>
  </cols>
  <sheetData>
    <row r="1" spans="3:5" ht="54.75" customHeight="1">
      <c r="C1" s="169" t="s">
        <v>234</v>
      </c>
      <c r="D1" s="169"/>
      <c r="E1" s="169"/>
    </row>
    <row r="3" spans="1:5" ht="28.5" customHeight="1">
      <c r="A3" s="171" t="s">
        <v>225</v>
      </c>
      <c r="B3" s="171"/>
      <c r="C3" s="171"/>
      <c r="D3" s="171"/>
      <c r="E3" s="171"/>
    </row>
    <row r="4" spans="1:5" ht="57.75" customHeight="1">
      <c r="A4" s="195" t="s">
        <v>96</v>
      </c>
      <c r="B4" s="195"/>
      <c r="C4" s="195"/>
      <c r="D4" s="195"/>
      <c r="E4" s="195"/>
    </row>
    <row r="6" spans="1:5" s="38" customFormat="1" ht="23.25" customHeight="1">
      <c r="A6" s="196" t="s">
        <v>16</v>
      </c>
      <c r="B6" s="196" t="s">
        <v>35</v>
      </c>
      <c r="C6" s="196" t="s">
        <v>21</v>
      </c>
      <c r="D6" s="198" t="s">
        <v>226</v>
      </c>
      <c r="E6" s="198"/>
    </row>
    <row r="7" spans="1:5" s="38" customFormat="1" ht="62.25" customHeight="1">
      <c r="A7" s="197"/>
      <c r="B7" s="197"/>
      <c r="C7" s="197"/>
      <c r="D7" s="198"/>
      <c r="E7" s="198"/>
    </row>
    <row r="8" spans="1:5" s="38" customFormat="1" ht="18.75">
      <c r="A8" s="39">
        <v>1</v>
      </c>
      <c r="B8" s="39">
        <v>2</v>
      </c>
      <c r="C8" s="39">
        <v>3</v>
      </c>
      <c r="D8" s="198">
        <v>4</v>
      </c>
      <c r="E8" s="198"/>
    </row>
    <row r="9" spans="1:5" s="38" customFormat="1" ht="18.75">
      <c r="A9" s="39">
        <v>1</v>
      </c>
      <c r="B9" s="40" t="s">
        <v>235</v>
      </c>
      <c r="C9" s="39"/>
      <c r="D9" s="198"/>
      <c r="E9" s="198"/>
    </row>
    <row r="10" spans="1:5" s="38" customFormat="1" ht="55.5" customHeight="1">
      <c r="A10" s="39" t="s">
        <v>95</v>
      </c>
      <c r="B10" s="40" t="s">
        <v>37</v>
      </c>
      <c r="C10" s="69" t="s">
        <v>38</v>
      </c>
      <c r="D10" s="206">
        <v>144.22</v>
      </c>
      <c r="E10" s="206"/>
    </row>
    <row r="11" spans="1:5" ht="57" customHeight="1">
      <c r="A11" s="39" t="s">
        <v>97</v>
      </c>
      <c r="B11" s="40" t="s">
        <v>94</v>
      </c>
      <c r="C11" s="69" t="s">
        <v>38</v>
      </c>
      <c r="D11" s="206">
        <v>170.18</v>
      </c>
      <c r="E11" s="206"/>
    </row>
    <row r="13" spans="1:4" ht="14.25" customHeight="1">
      <c r="A13" s="70"/>
      <c r="B13" s="70"/>
      <c r="C13" s="70"/>
      <c r="D13" s="70"/>
    </row>
  </sheetData>
  <sheetProtection/>
  <mergeCells count="11">
    <mergeCell ref="A6:A7"/>
    <mergeCell ref="B6:B7"/>
    <mergeCell ref="C6:C7"/>
    <mergeCell ref="A3:E3"/>
    <mergeCell ref="A4:E4"/>
    <mergeCell ref="D6:E7"/>
    <mergeCell ref="D8:E8"/>
    <mergeCell ref="D9:E9"/>
    <mergeCell ref="D10:E10"/>
    <mergeCell ref="D11:E11"/>
    <mergeCell ref="C1:E1"/>
  </mergeCells>
  <printOptions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workbookViewId="0" topLeftCell="A1">
      <selection activeCell="K14" sqref="K14"/>
    </sheetView>
  </sheetViews>
  <sheetFormatPr defaultColWidth="9.140625" defaultRowHeight="12.75"/>
  <cols>
    <col min="1" max="1" width="8.28125" style="12" customWidth="1"/>
    <col min="2" max="2" width="31.421875" style="12" customWidth="1"/>
    <col min="3" max="3" width="14.421875" style="13" customWidth="1"/>
    <col min="4" max="4" width="12.00390625" style="13" customWidth="1"/>
    <col min="5" max="5" width="13.140625" style="12" customWidth="1"/>
    <col min="6" max="6" width="9.140625" style="12" customWidth="1"/>
    <col min="7" max="7" width="22.00390625" style="12" customWidth="1"/>
    <col min="8" max="16384" width="9.140625" style="12" customWidth="1"/>
  </cols>
  <sheetData>
    <row r="1" spans="3:5" ht="42" customHeight="1">
      <c r="C1" s="153" t="s">
        <v>283</v>
      </c>
      <c r="D1" s="153"/>
      <c r="E1" s="153"/>
    </row>
    <row r="2" spans="1:4" ht="16.5" customHeight="1">
      <c r="A2" s="14"/>
      <c r="B2" s="14"/>
      <c r="C2" s="15"/>
      <c r="D2" s="15"/>
    </row>
    <row r="3" spans="1:7" ht="16.5" customHeight="1">
      <c r="A3" s="154" t="s">
        <v>264</v>
      </c>
      <c r="B3" s="154"/>
      <c r="C3" s="154"/>
      <c r="D3" s="154"/>
      <c r="E3" s="154"/>
      <c r="G3" s="120"/>
    </row>
    <row r="4" spans="1:5" ht="77.25" customHeight="1">
      <c r="A4" s="147" t="s">
        <v>96</v>
      </c>
      <c r="B4" s="147"/>
      <c r="C4" s="147"/>
      <c r="D4" s="147"/>
      <c r="E4" s="147"/>
    </row>
    <row r="5" ht="16.5" customHeight="1">
      <c r="E5" s="16" t="s">
        <v>15</v>
      </c>
    </row>
    <row r="6" spans="1:5" ht="17.25" customHeight="1">
      <c r="A6" s="155" t="s">
        <v>16</v>
      </c>
      <c r="B6" s="155" t="s">
        <v>0</v>
      </c>
      <c r="C6" s="155" t="s">
        <v>44</v>
      </c>
      <c r="D6" s="155"/>
      <c r="E6" s="155"/>
    </row>
    <row r="7" spans="1:5" ht="67.5" customHeight="1">
      <c r="A7" s="155"/>
      <c r="B7" s="155"/>
      <c r="C7" s="17" t="s">
        <v>39</v>
      </c>
      <c r="D7" s="17" t="s">
        <v>13</v>
      </c>
      <c r="E7" s="18" t="s">
        <v>14</v>
      </c>
    </row>
    <row r="8" spans="1:5" ht="15.75">
      <c r="A8" s="18">
        <v>1</v>
      </c>
      <c r="B8" s="18">
        <v>2</v>
      </c>
      <c r="C8" s="19">
        <v>3</v>
      </c>
      <c r="D8" s="19">
        <v>4</v>
      </c>
      <c r="E8" s="19">
        <v>5</v>
      </c>
    </row>
    <row r="9" spans="1:5" ht="15.75">
      <c r="A9" s="20">
        <v>1</v>
      </c>
      <c r="B9" s="21" t="s">
        <v>2</v>
      </c>
      <c r="C9" s="62">
        <v>3495.8</v>
      </c>
      <c r="D9" s="62">
        <v>3495.8</v>
      </c>
      <c r="E9" s="62">
        <f aca="true" t="shared" si="0" ref="E9:E15">C9-D9</f>
        <v>0</v>
      </c>
    </row>
    <row r="10" spans="1:5" ht="15.75">
      <c r="A10" s="23">
        <v>2</v>
      </c>
      <c r="B10" s="22" t="s">
        <v>3</v>
      </c>
      <c r="C10" s="61">
        <v>2238.15</v>
      </c>
      <c r="D10" s="61">
        <v>2238.15</v>
      </c>
      <c r="E10" s="62">
        <f t="shared" si="0"/>
        <v>0</v>
      </c>
    </row>
    <row r="11" spans="1:5" ht="15.75">
      <c r="A11" s="23">
        <v>3</v>
      </c>
      <c r="B11" s="22" t="s">
        <v>40</v>
      </c>
      <c r="C11" s="61">
        <v>635.22</v>
      </c>
      <c r="D11" s="61">
        <v>635.22</v>
      </c>
      <c r="E11" s="62">
        <f t="shared" si="0"/>
        <v>0</v>
      </c>
    </row>
    <row r="12" spans="1:5" ht="32.25" customHeight="1">
      <c r="A12" s="23">
        <v>4</v>
      </c>
      <c r="B12" s="21" t="s">
        <v>6</v>
      </c>
      <c r="C12" s="61">
        <v>0</v>
      </c>
      <c r="D12" s="61">
        <v>0</v>
      </c>
      <c r="E12" s="62">
        <f t="shared" si="0"/>
        <v>0</v>
      </c>
    </row>
    <row r="13" spans="1:5" ht="47.25">
      <c r="A13" s="23">
        <v>5</v>
      </c>
      <c r="B13" s="21" t="s">
        <v>41</v>
      </c>
      <c r="C13" s="133">
        <v>0</v>
      </c>
      <c r="D13" s="133">
        <v>0</v>
      </c>
      <c r="E13" s="62">
        <f t="shared" si="0"/>
        <v>0</v>
      </c>
    </row>
    <row r="14" spans="1:5" ht="47.25">
      <c r="A14" s="23">
        <v>6</v>
      </c>
      <c r="B14" s="21" t="s">
        <v>45</v>
      </c>
      <c r="C14" s="133">
        <v>0</v>
      </c>
      <c r="D14" s="133">
        <v>0</v>
      </c>
      <c r="E14" s="62">
        <f t="shared" si="0"/>
        <v>0</v>
      </c>
    </row>
    <row r="15" spans="1:5" ht="32.25" customHeight="1">
      <c r="A15" s="23">
        <v>7</v>
      </c>
      <c r="B15" s="21" t="s">
        <v>46</v>
      </c>
      <c r="C15" s="61">
        <v>17.1</v>
      </c>
      <c r="D15" s="61">
        <v>17.1</v>
      </c>
      <c r="E15" s="62">
        <f t="shared" si="0"/>
        <v>0</v>
      </c>
    </row>
    <row r="16" spans="1:5" ht="15.75">
      <c r="A16" s="41">
        <v>8</v>
      </c>
      <c r="B16" s="21" t="s">
        <v>42</v>
      </c>
      <c r="C16" s="61">
        <f>SUM(C9:C15)</f>
        <v>6386.270000000001</v>
      </c>
      <c r="D16" s="61">
        <f>SUM(D9:D15)</f>
        <v>6386.270000000001</v>
      </c>
      <c r="E16" s="61">
        <f>SUM(E9:E15)</f>
        <v>0</v>
      </c>
    </row>
  </sheetData>
  <sheetProtection/>
  <mergeCells count="6">
    <mergeCell ref="C1:E1"/>
    <mergeCell ref="A3:E3"/>
    <mergeCell ref="A4:E4"/>
    <mergeCell ref="A6:A7"/>
    <mergeCell ref="B6:B7"/>
    <mergeCell ref="C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workbookViewId="0" topLeftCell="A3">
      <selection activeCell="B13" sqref="B13"/>
    </sheetView>
  </sheetViews>
  <sheetFormatPr defaultColWidth="9.140625" defaultRowHeight="12.75"/>
  <cols>
    <col min="1" max="1" width="6.57421875" style="135" customWidth="1"/>
    <col min="2" max="2" width="36.28125" style="135" customWidth="1"/>
    <col min="3" max="3" width="13.28125" style="135" customWidth="1"/>
    <col min="4" max="4" width="13.140625" style="135" customWidth="1"/>
    <col min="5" max="5" width="15.00390625" style="135" customWidth="1"/>
    <col min="6" max="6" width="22.00390625" style="135" customWidth="1"/>
    <col min="7" max="16384" width="9.140625" style="135" customWidth="1"/>
  </cols>
  <sheetData>
    <row r="1" spans="1:5" ht="37.5" customHeight="1">
      <c r="A1" s="134"/>
      <c r="B1" s="134"/>
      <c r="C1" s="145" t="s">
        <v>275</v>
      </c>
      <c r="D1" s="145"/>
      <c r="E1" s="145"/>
    </row>
    <row r="2" spans="1:5" ht="19.5" customHeight="1">
      <c r="A2" s="134"/>
      <c r="B2" s="134"/>
      <c r="C2" s="118"/>
      <c r="D2" s="118"/>
      <c r="E2" s="118"/>
    </row>
    <row r="3" spans="1:5" ht="45.75" customHeight="1">
      <c r="A3" s="159" t="s">
        <v>274</v>
      </c>
      <c r="B3" s="159"/>
      <c r="C3" s="159"/>
      <c r="D3" s="159"/>
      <c r="E3" s="159"/>
    </row>
    <row r="4" spans="1:5" ht="72" customHeight="1">
      <c r="A4" s="147" t="s">
        <v>96</v>
      </c>
      <c r="B4" s="147"/>
      <c r="C4" s="147"/>
      <c r="D4" s="147"/>
      <c r="E4" s="147"/>
    </row>
    <row r="5" spans="1:8" ht="18.75">
      <c r="A5" s="136"/>
      <c r="B5" s="136"/>
      <c r="C5" s="136"/>
      <c r="D5" s="136"/>
      <c r="E5" s="136"/>
      <c r="F5" s="121"/>
      <c r="G5" s="121"/>
      <c r="H5" s="121"/>
    </row>
    <row r="6" spans="1:5" ht="27.75" customHeight="1">
      <c r="A6" s="148" t="s">
        <v>16</v>
      </c>
      <c r="B6" s="148" t="s">
        <v>17</v>
      </c>
      <c r="C6" s="151" t="s">
        <v>220</v>
      </c>
      <c r="D6" s="152"/>
      <c r="E6" s="148" t="s">
        <v>14</v>
      </c>
    </row>
    <row r="7" spans="1:5" ht="36.75" customHeight="1">
      <c r="A7" s="150"/>
      <c r="B7" s="150"/>
      <c r="C7" s="17" t="s">
        <v>18</v>
      </c>
      <c r="D7" s="17" t="s">
        <v>13</v>
      </c>
      <c r="E7" s="150"/>
    </row>
    <row r="8" spans="1:5" s="137" customFormat="1" ht="15.75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>
      <c r="A9" s="5"/>
      <c r="B9" s="156" t="s">
        <v>227</v>
      </c>
      <c r="C9" s="157"/>
      <c r="D9" s="157"/>
      <c r="E9" s="158"/>
    </row>
    <row r="10" spans="1:5" ht="36.75" customHeight="1">
      <c r="A10" s="5">
        <v>1</v>
      </c>
      <c r="B10" s="1" t="s">
        <v>91</v>
      </c>
      <c r="C10" s="7">
        <v>0</v>
      </c>
      <c r="D10" s="7">
        <v>0</v>
      </c>
      <c r="E10" s="7">
        <v>0</v>
      </c>
    </row>
    <row r="11" spans="1:5" ht="21" customHeight="1">
      <c r="A11" s="5">
        <v>2</v>
      </c>
      <c r="B11" s="10" t="s">
        <v>11</v>
      </c>
      <c r="C11" s="2">
        <v>0</v>
      </c>
      <c r="D11" s="2">
        <v>0</v>
      </c>
      <c r="E11" s="7">
        <v>0</v>
      </c>
    </row>
    <row r="12" spans="1:5" ht="20.25" customHeight="1">
      <c r="A12" s="5">
        <v>3</v>
      </c>
      <c r="B12" s="10" t="s">
        <v>12</v>
      </c>
      <c r="C12" s="2">
        <v>0</v>
      </c>
      <c r="D12" s="2">
        <v>0</v>
      </c>
      <c r="E12" s="7">
        <v>0</v>
      </c>
    </row>
    <row r="13" spans="1:5" ht="84" customHeight="1">
      <c r="A13" s="5">
        <v>4</v>
      </c>
      <c r="B13" s="64" t="s">
        <v>92</v>
      </c>
      <c r="C13" s="7">
        <v>0</v>
      </c>
      <c r="D13" s="2">
        <v>0</v>
      </c>
      <c r="E13" s="7">
        <f>C13-D13</f>
        <v>0</v>
      </c>
    </row>
    <row r="14" spans="1:5" ht="17.25" customHeight="1">
      <c r="A14" s="5">
        <v>5</v>
      </c>
      <c r="B14" s="59" t="s">
        <v>19</v>
      </c>
      <c r="C14" s="7">
        <v>0</v>
      </c>
      <c r="D14" s="2">
        <v>0</v>
      </c>
      <c r="E14" s="7">
        <f>C14-D14</f>
        <v>0</v>
      </c>
    </row>
    <row r="15" spans="1:5" ht="15.75">
      <c r="A15" s="5">
        <v>6</v>
      </c>
      <c r="B15" s="59" t="s">
        <v>47</v>
      </c>
      <c r="C15" s="7">
        <v>0</v>
      </c>
      <c r="D15" s="2">
        <v>0</v>
      </c>
      <c r="E15" s="7">
        <f>C15-D15</f>
        <v>0</v>
      </c>
    </row>
    <row r="16" spans="1:5" ht="15.75">
      <c r="A16" s="5">
        <v>7</v>
      </c>
      <c r="B16" s="1" t="s">
        <v>10</v>
      </c>
      <c r="C16" s="7">
        <f>C13</f>
        <v>0</v>
      </c>
      <c r="D16" s="7">
        <f>D13</f>
        <v>0</v>
      </c>
      <c r="E16" s="7">
        <f>C16-D16</f>
        <v>0</v>
      </c>
    </row>
  </sheetData>
  <sheetProtection/>
  <mergeCells count="8">
    <mergeCell ref="B9:E9"/>
    <mergeCell ref="C1:E1"/>
    <mergeCell ref="A4:E4"/>
    <mergeCell ref="A6:A7"/>
    <mergeCell ref="B6:B7"/>
    <mergeCell ref="C6:D6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"/>
  <sheetViews>
    <sheetView workbookViewId="0" topLeftCell="A1">
      <selection activeCell="D8" sqref="D8"/>
    </sheetView>
  </sheetViews>
  <sheetFormatPr defaultColWidth="9.140625" defaultRowHeight="12.75" outlineLevelCol="1"/>
  <cols>
    <col min="1" max="1" width="7.421875" style="34" customWidth="1"/>
    <col min="2" max="2" width="37.00390625" style="34" customWidth="1"/>
    <col min="3" max="3" width="13.140625" style="34" customWidth="1"/>
    <col min="4" max="4" width="13.140625" style="34" customWidth="1" outlineLevel="1"/>
    <col min="5" max="5" width="13.140625" style="34" customWidth="1"/>
    <col min="6" max="6" width="27.421875" style="34" customWidth="1"/>
    <col min="7" max="16384" width="9.140625" style="34" customWidth="1"/>
  </cols>
  <sheetData>
    <row r="1" spans="2:5" ht="37.5" customHeight="1">
      <c r="B1" s="138"/>
      <c r="C1" s="160" t="s">
        <v>282</v>
      </c>
      <c r="D1" s="160"/>
      <c r="E1" s="160"/>
    </row>
    <row r="2" spans="1:6" ht="16.5" customHeight="1">
      <c r="A2" s="111"/>
      <c r="B2" s="112"/>
      <c r="C2" s="111"/>
      <c r="D2" s="111"/>
      <c r="E2" s="111"/>
      <c r="F2" s="120"/>
    </row>
    <row r="3" spans="1:6" ht="60.75" customHeight="1">
      <c r="A3" s="161" t="s">
        <v>221</v>
      </c>
      <c r="B3" s="161"/>
      <c r="C3" s="161"/>
      <c r="D3" s="161"/>
      <c r="E3" s="161"/>
      <c r="F3" s="35"/>
    </row>
    <row r="4" spans="1:6" ht="58.5" customHeight="1">
      <c r="A4" s="147" t="s">
        <v>96</v>
      </c>
      <c r="B4" s="147"/>
      <c r="C4" s="147"/>
      <c r="D4" s="147"/>
      <c r="E4" s="147"/>
      <c r="F4" s="35"/>
    </row>
    <row r="5" ht="18.75">
      <c r="B5" s="113"/>
    </row>
    <row r="6" spans="1:5" ht="41.25" customHeight="1">
      <c r="A6" s="139" t="s">
        <v>16</v>
      </c>
      <c r="B6" s="139" t="s">
        <v>20</v>
      </c>
      <c r="C6" s="139" t="s">
        <v>21</v>
      </c>
      <c r="D6" s="139" t="s">
        <v>265</v>
      </c>
      <c r="E6" s="139" t="s">
        <v>266</v>
      </c>
    </row>
    <row r="7" spans="1:5" ht="18" customHeight="1">
      <c r="A7" s="139">
        <v>1</v>
      </c>
      <c r="B7" s="139">
        <v>2</v>
      </c>
      <c r="C7" s="139">
        <v>3</v>
      </c>
      <c r="D7" s="139">
        <v>4</v>
      </c>
      <c r="E7" s="139">
        <v>5</v>
      </c>
    </row>
    <row r="8" spans="1:5" ht="15.75">
      <c r="A8" s="139" t="s">
        <v>267</v>
      </c>
      <c r="B8" s="140" t="s">
        <v>268</v>
      </c>
      <c r="C8" s="139" t="s">
        <v>29</v>
      </c>
      <c r="D8" s="141"/>
      <c r="E8" s="141">
        <v>0.1956</v>
      </c>
    </row>
    <row r="9" spans="1:5" ht="15.75">
      <c r="A9" s="139" t="s">
        <v>269</v>
      </c>
      <c r="B9" s="142" t="s">
        <v>43</v>
      </c>
      <c r="C9" s="139"/>
      <c r="D9" s="139"/>
      <c r="E9" s="139"/>
    </row>
    <row r="10" spans="1:5" ht="15.75">
      <c r="A10" s="139" t="s">
        <v>4</v>
      </c>
      <c r="B10" s="140" t="s">
        <v>120</v>
      </c>
      <c r="C10" s="139" t="s">
        <v>270</v>
      </c>
      <c r="D10" s="143"/>
      <c r="E10" s="143">
        <v>1.64</v>
      </c>
    </row>
    <row r="11" spans="1:5" ht="15.75">
      <c r="A11" s="139" t="s">
        <v>122</v>
      </c>
      <c r="B11" s="140" t="s">
        <v>123</v>
      </c>
      <c r="C11" s="139" t="s">
        <v>270</v>
      </c>
      <c r="D11" s="143"/>
      <c r="E11" s="143">
        <v>0</v>
      </c>
    </row>
    <row r="12" spans="1:5" ht="15.75" customHeight="1">
      <c r="A12" s="144" t="s">
        <v>124</v>
      </c>
      <c r="B12" s="140" t="s">
        <v>125</v>
      </c>
      <c r="C12" s="139" t="s">
        <v>270</v>
      </c>
      <c r="D12" s="143"/>
      <c r="E12" s="143">
        <v>0</v>
      </c>
    </row>
    <row r="13" spans="1:5" ht="33.75" customHeight="1">
      <c r="A13" s="139" t="s">
        <v>271</v>
      </c>
      <c r="B13" s="140" t="s">
        <v>224</v>
      </c>
      <c r="C13" s="139" t="s">
        <v>29</v>
      </c>
      <c r="D13" s="143"/>
      <c r="E13" s="143">
        <v>60.74</v>
      </c>
    </row>
    <row r="15" spans="1:5" ht="18.75" customHeight="1">
      <c r="A15" s="162" t="s">
        <v>90</v>
      </c>
      <c r="B15" s="162"/>
      <c r="C15" s="162"/>
      <c r="D15" s="162"/>
      <c r="E15" s="162"/>
    </row>
  </sheetData>
  <sheetProtection/>
  <mergeCells count="4">
    <mergeCell ref="C1:E1"/>
    <mergeCell ref="A3:E3"/>
    <mergeCell ref="A4:E4"/>
    <mergeCell ref="A15:E1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"/>
  <sheetViews>
    <sheetView view="pageLayout" workbookViewId="0" topLeftCell="A1">
      <selection activeCell="B14" sqref="B14"/>
    </sheetView>
  </sheetViews>
  <sheetFormatPr defaultColWidth="9.140625" defaultRowHeight="12.75"/>
  <cols>
    <col min="1" max="1" width="5.8515625" style="37" customWidth="1"/>
    <col min="2" max="2" width="30.57421875" style="37" customWidth="1"/>
    <col min="3" max="3" width="13.140625" style="37" customWidth="1"/>
    <col min="4" max="5" width="17.421875" style="37" customWidth="1"/>
    <col min="6" max="16384" width="9.140625" style="37" customWidth="1"/>
  </cols>
  <sheetData>
    <row r="1" spans="4:5" ht="60" customHeight="1">
      <c r="D1" s="169" t="s">
        <v>276</v>
      </c>
      <c r="E1" s="170"/>
    </row>
    <row r="2" ht="15.75" customHeight="1"/>
    <row r="3" spans="1:7" ht="17.25" customHeight="1">
      <c r="A3" s="171" t="s">
        <v>277</v>
      </c>
      <c r="B3" s="171"/>
      <c r="C3" s="171"/>
      <c r="D3" s="171"/>
      <c r="E3" s="171"/>
      <c r="F3" s="172"/>
      <c r="G3" s="172"/>
    </row>
    <row r="4" spans="1:5" ht="60.75" customHeight="1">
      <c r="A4" s="147" t="s">
        <v>96</v>
      </c>
      <c r="B4" s="147"/>
      <c r="C4" s="147"/>
      <c r="D4" s="147"/>
      <c r="E4" s="147"/>
    </row>
    <row r="6" spans="1:5" s="38" customFormat="1" ht="23.25" customHeight="1">
      <c r="A6" s="173" t="s">
        <v>16</v>
      </c>
      <c r="B6" s="173" t="s">
        <v>35</v>
      </c>
      <c r="C6" s="173" t="s">
        <v>21</v>
      </c>
      <c r="D6" s="163" t="s">
        <v>36</v>
      </c>
      <c r="E6" s="164"/>
    </row>
    <row r="7" spans="1:5" s="38" customFormat="1" ht="45.75" customHeight="1">
      <c r="A7" s="174"/>
      <c r="B7" s="174"/>
      <c r="C7" s="174"/>
      <c r="D7" s="163" t="s">
        <v>272</v>
      </c>
      <c r="E7" s="164"/>
    </row>
    <row r="8" spans="1:5" s="38" customFormat="1" ht="15.75" customHeight="1">
      <c r="A8" s="139">
        <v>1</v>
      </c>
      <c r="B8" s="139">
        <v>2</v>
      </c>
      <c r="C8" s="139">
        <v>3</v>
      </c>
      <c r="D8" s="163">
        <v>4</v>
      </c>
      <c r="E8" s="164"/>
    </row>
    <row r="9" spans="1:5" s="38" customFormat="1" ht="18.75" customHeight="1">
      <c r="A9" s="39">
        <v>1</v>
      </c>
      <c r="B9" s="40" t="s">
        <v>227</v>
      </c>
      <c r="C9" s="39"/>
      <c r="D9" s="165"/>
      <c r="E9" s="166"/>
    </row>
    <row r="10" spans="1:5" s="38" customFormat="1" ht="65.25" customHeight="1">
      <c r="A10" s="39" t="s">
        <v>95</v>
      </c>
      <c r="B10" s="40" t="s">
        <v>37</v>
      </c>
      <c r="C10" s="39" t="s">
        <v>38</v>
      </c>
      <c r="D10" s="167">
        <v>50.43</v>
      </c>
      <c r="E10" s="168"/>
    </row>
    <row r="11" spans="1:5" ht="65.25" customHeight="1">
      <c r="A11" s="39" t="s">
        <v>97</v>
      </c>
      <c r="B11" s="40" t="s">
        <v>94</v>
      </c>
      <c r="C11" s="39" t="s">
        <v>38</v>
      </c>
      <c r="D11" s="167">
        <v>59.51</v>
      </c>
      <c r="E11" s="168"/>
    </row>
  </sheetData>
  <sheetProtection/>
  <mergeCells count="13">
    <mergeCell ref="F3:G3"/>
    <mergeCell ref="A4:E4"/>
    <mergeCell ref="A6:A7"/>
    <mergeCell ref="B6:B7"/>
    <mergeCell ref="C6:C7"/>
    <mergeCell ref="D6:E6"/>
    <mergeCell ref="D7:E7"/>
    <mergeCell ref="D8:E8"/>
    <mergeCell ref="D9:E9"/>
    <mergeCell ref="D10:E10"/>
    <mergeCell ref="D11:E11"/>
    <mergeCell ref="D1:E1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view="pageLayout" workbookViewId="0" topLeftCell="A4">
      <selection activeCell="E15" sqref="E15"/>
    </sheetView>
  </sheetViews>
  <sheetFormatPr defaultColWidth="39.8515625" defaultRowHeight="12.75"/>
  <cols>
    <col min="1" max="1" width="7.00390625" style="43" customWidth="1"/>
    <col min="2" max="2" width="33.7109375" style="43" customWidth="1"/>
    <col min="3" max="5" width="14.00390625" style="43" customWidth="1"/>
    <col min="6" max="16384" width="39.8515625" style="43" customWidth="1"/>
  </cols>
  <sheetData>
    <row r="1" spans="1:5" ht="56.25" customHeight="1">
      <c r="A1" s="44"/>
      <c r="B1" s="44"/>
      <c r="C1" s="175" t="s">
        <v>100</v>
      </c>
      <c r="D1" s="175"/>
      <c r="E1" s="175"/>
    </row>
    <row r="2" spans="1:5" ht="18.75" customHeight="1">
      <c r="A2" s="44"/>
      <c r="B2" s="44"/>
      <c r="C2" s="67"/>
      <c r="D2" s="67"/>
      <c r="E2" s="67"/>
    </row>
    <row r="3" spans="1:5" ht="33.75" customHeight="1">
      <c r="A3" s="177" t="s">
        <v>273</v>
      </c>
      <c r="B3" s="177"/>
      <c r="C3" s="177"/>
      <c r="D3" s="177"/>
      <c r="E3" s="177"/>
    </row>
    <row r="4" spans="1:5" ht="61.5" customHeight="1">
      <c r="A4" s="147" t="s">
        <v>96</v>
      </c>
      <c r="B4" s="147"/>
      <c r="C4" s="147"/>
      <c r="D4" s="147"/>
      <c r="E4" s="147"/>
    </row>
    <row r="5" ht="18.75">
      <c r="C5" s="11"/>
    </row>
    <row r="6" spans="1:5" ht="15" customHeight="1">
      <c r="A6" s="176" t="s">
        <v>16</v>
      </c>
      <c r="B6" s="176" t="s">
        <v>20</v>
      </c>
      <c r="C6" s="176" t="s">
        <v>21</v>
      </c>
      <c r="D6" s="176" t="s">
        <v>44</v>
      </c>
      <c r="E6" s="176"/>
    </row>
    <row r="7" spans="1:5" ht="18" customHeight="1">
      <c r="A7" s="176"/>
      <c r="B7" s="176"/>
      <c r="C7" s="176"/>
      <c r="D7" s="176" t="s">
        <v>53</v>
      </c>
      <c r="E7" s="176" t="s">
        <v>54</v>
      </c>
    </row>
    <row r="8" spans="1:5" ht="21" customHeight="1">
      <c r="A8" s="176"/>
      <c r="B8" s="176"/>
      <c r="C8" s="176"/>
      <c r="D8" s="176"/>
      <c r="E8" s="176"/>
    </row>
    <row r="9" spans="1:5" ht="15.75">
      <c r="A9" s="45">
        <v>1</v>
      </c>
      <c r="B9" s="45">
        <v>2</v>
      </c>
      <c r="C9" s="45">
        <v>3</v>
      </c>
      <c r="D9" s="45">
        <v>4</v>
      </c>
      <c r="E9" s="45">
        <v>5</v>
      </c>
    </row>
    <row r="10" spans="1:5" ht="31.5">
      <c r="A10" s="45">
        <v>1</v>
      </c>
      <c r="B10" s="50" t="s">
        <v>55</v>
      </c>
      <c r="C10" s="45" t="s">
        <v>25</v>
      </c>
      <c r="D10" s="65">
        <v>23.62</v>
      </c>
      <c r="E10" s="65">
        <v>23.62</v>
      </c>
    </row>
    <row r="11" spans="1:5" ht="47.25">
      <c r="A11" s="45">
        <v>2</v>
      </c>
      <c r="B11" s="50" t="s">
        <v>56</v>
      </c>
      <c r="C11" s="45" t="s">
        <v>26</v>
      </c>
      <c r="D11" s="66">
        <v>7</v>
      </c>
      <c r="E11" s="66">
        <v>7</v>
      </c>
    </row>
    <row r="12" spans="1:5" ht="31.5">
      <c r="A12" s="58">
        <v>3</v>
      </c>
      <c r="B12" s="51" t="s">
        <v>57</v>
      </c>
      <c r="C12" s="55" t="s">
        <v>27</v>
      </c>
      <c r="D12" s="66">
        <v>1.92</v>
      </c>
      <c r="E12" s="66">
        <v>1.92</v>
      </c>
    </row>
    <row r="13" spans="1:5" ht="31.5">
      <c r="A13" s="58">
        <v>4</v>
      </c>
      <c r="B13" s="51" t="s">
        <v>58</v>
      </c>
      <c r="C13" s="58" t="s">
        <v>26</v>
      </c>
      <c r="D13" s="66">
        <v>1</v>
      </c>
      <c r="E13" s="66">
        <v>1</v>
      </c>
    </row>
    <row r="14" spans="1:5" ht="31.5">
      <c r="A14" s="58">
        <v>5</v>
      </c>
      <c r="B14" s="51" t="s">
        <v>76</v>
      </c>
      <c r="C14" s="55" t="s">
        <v>27</v>
      </c>
      <c r="D14" s="66">
        <v>0.95</v>
      </c>
      <c r="E14" s="66">
        <v>0.95</v>
      </c>
    </row>
    <row r="15" spans="1:5" ht="31.5">
      <c r="A15" s="58">
        <v>6</v>
      </c>
      <c r="B15" s="51" t="s">
        <v>59</v>
      </c>
      <c r="C15" s="55" t="s">
        <v>27</v>
      </c>
      <c r="D15" s="66">
        <f>ROUND(D16/92,2)</f>
        <v>0.56</v>
      </c>
      <c r="E15" s="66">
        <f>ROUND(E16/92,2)</f>
        <v>0.56</v>
      </c>
    </row>
    <row r="16" spans="1:5" ht="18" customHeight="1">
      <c r="A16" s="58">
        <v>7</v>
      </c>
      <c r="B16" s="46" t="s">
        <v>78</v>
      </c>
      <c r="C16" s="58" t="s">
        <v>22</v>
      </c>
      <c r="D16" s="47">
        <f>D17+D18+D19+D20</f>
        <v>51.57</v>
      </c>
      <c r="E16" s="47">
        <f>E17+E18+E19+E20</f>
        <v>51.57</v>
      </c>
    </row>
    <row r="17" spans="1:5" ht="20.25" customHeight="1">
      <c r="A17" s="58" t="s">
        <v>8</v>
      </c>
      <c r="B17" s="46" t="s">
        <v>50</v>
      </c>
      <c r="C17" s="58" t="s">
        <v>22</v>
      </c>
      <c r="D17" s="47">
        <v>24.61</v>
      </c>
      <c r="E17" s="47">
        <v>24.61</v>
      </c>
    </row>
    <row r="18" spans="1:5" ht="15.75" customHeight="1">
      <c r="A18" s="58" t="s">
        <v>9</v>
      </c>
      <c r="B18" s="46" t="s">
        <v>51</v>
      </c>
      <c r="C18" s="58" t="s">
        <v>22</v>
      </c>
      <c r="D18" s="47">
        <v>0</v>
      </c>
      <c r="E18" s="47">
        <v>0</v>
      </c>
    </row>
    <row r="19" spans="1:5" ht="17.25" customHeight="1">
      <c r="A19" s="58" t="s">
        <v>61</v>
      </c>
      <c r="B19" s="46" t="s">
        <v>52</v>
      </c>
      <c r="C19" s="58" t="s">
        <v>22</v>
      </c>
      <c r="D19" s="47">
        <v>25.54</v>
      </c>
      <c r="E19" s="47">
        <v>25.54</v>
      </c>
    </row>
    <row r="20" spans="1:5" ht="20.25" customHeight="1">
      <c r="A20" s="58" t="s">
        <v>62</v>
      </c>
      <c r="B20" s="46" t="s">
        <v>74</v>
      </c>
      <c r="C20" s="58" t="s">
        <v>22</v>
      </c>
      <c r="D20" s="47">
        <v>1.42</v>
      </c>
      <c r="E20" s="47">
        <v>1.42</v>
      </c>
    </row>
    <row r="21" spans="1:5" ht="33.75" customHeight="1">
      <c r="A21" s="48" t="s">
        <v>63</v>
      </c>
      <c r="B21" s="46" t="s">
        <v>60</v>
      </c>
      <c r="C21" s="58" t="s">
        <v>22</v>
      </c>
      <c r="D21" s="47">
        <v>39.12</v>
      </c>
      <c r="E21" s="47">
        <v>39.12</v>
      </c>
    </row>
    <row r="22" spans="1:5" ht="33.75" customHeight="1">
      <c r="A22" s="57">
        <v>9</v>
      </c>
      <c r="B22" s="46" t="s">
        <v>71</v>
      </c>
      <c r="C22" s="58" t="s">
        <v>22</v>
      </c>
      <c r="D22" s="47">
        <v>4.32</v>
      </c>
      <c r="E22" s="47">
        <v>4.32</v>
      </c>
    </row>
    <row r="23" spans="1:5" ht="33.75" customHeight="1">
      <c r="A23" s="57" t="s">
        <v>73</v>
      </c>
      <c r="B23" s="46" t="s">
        <v>72</v>
      </c>
      <c r="C23" s="58" t="s">
        <v>22</v>
      </c>
      <c r="D23" s="47">
        <v>8.13</v>
      </c>
      <c r="E23" s="47">
        <v>8.13</v>
      </c>
    </row>
    <row r="24" spans="1:5" ht="20.25" customHeight="1">
      <c r="A24" s="58">
        <v>11</v>
      </c>
      <c r="B24" s="46" t="s">
        <v>23</v>
      </c>
      <c r="C24" s="58" t="s">
        <v>24</v>
      </c>
      <c r="D24" s="47">
        <v>38.25</v>
      </c>
      <c r="E24" s="47">
        <v>38.25</v>
      </c>
    </row>
    <row r="25" spans="1:5" ht="64.5" customHeight="1">
      <c r="A25" s="58">
        <v>12</v>
      </c>
      <c r="B25" s="46" t="s">
        <v>82</v>
      </c>
      <c r="C25" s="58"/>
      <c r="D25" s="47"/>
      <c r="E25" s="47"/>
    </row>
    <row r="26" spans="1:5" ht="20.25" customHeight="1">
      <c r="A26" s="58" t="s">
        <v>64</v>
      </c>
      <c r="B26" s="46" t="s">
        <v>81</v>
      </c>
      <c r="C26" s="60" t="s">
        <v>79</v>
      </c>
      <c r="D26" s="47">
        <v>0.6</v>
      </c>
      <c r="E26" s="47">
        <v>0.6</v>
      </c>
    </row>
    <row r="27" spans="1:5" ht="21" customHeight="1">
      <c r="A27" s="58" t="s">
        <v>65</v>
      </c>
      <c r="B27" s="46" t="s">
        <v>69</v>
      </c>
      <c r="C27" s="60" t="s">
        <v>79</v>
      </c>
      <c r="D27" s="47">
        <v>0.76</v>
      </c>
      <c r="E27" s="47">
        <v>0.76</v>
      </c>
    </row>
    <row r="28" spans="1:5" ht="36.75" customHeight="1">
      <c r="A28" s="58">
        <v>13</v>
      </c>
      <c r="B28" s="52" t="s">
        <v>66</v>
      </c>
      <c r="C28" s="56"/>
      <c r="D28" s="47"/>
      <c r="E28" s="58"/>
    </row>
    <row r="29" spans="1:5" ht="15.75">
      <c r="A29" s="49" t="s">
        <v>67</v>
      </c>
      <c r="B29" s="63" t="s">
        <v>98</v>
      </c>
      <c r="C29" s="72" t="s">
        <v>99</v>
      </c>
      <c r="D29" s="73">
        <v>0.004</v>
      </c>
      <c r="E29" s="65"/>
    </row>
    <row r="30" spans="1:5" ht="15.75">
      <c r="A30" s="58">
        <v>14</v>
      </c>
      <c r="B30" s="33" t="s">
        <v>34</v>
      </c>
      <c r="C30" s="32" t="s">
        <v>29</v>
      </c>
      <c r="D30" s="55">
        <v>100</v>
      </c>
      <c r="E30" s="55">
        <v>100</v>
      </c>
    </row>
    <row r="31" spans="1:5" ht="31.5">
      <c r="A31" s="58">
        <v>15</v>
      </c>
      <c r="B31" s="42" t="s">
        <v>49</v>
      </c>
      <c r="C31" s="42"/>
      <c r="D31" s="55"/>
      <c r="E31" s="55"/>
    </row>
    <row r="32" spans="1:5" ht="15.75">
      <c r="A32" s="49" t="s">
        <v>70</v>
      </c>
      <c r="B32" s="42" t="s">
        <v>48</v>
      </c>
      <c r="C32" s="55" t="s">
        <v>29</v>
      </c>
      <c r="D32" s="55">
        <v>100</v>
      </c>
      <c r="E32" s="55">
        <v>100</v>
      </c>
    </row>
    <row r="33" spans="1:5" ht="15.75">
      <c r="A33" s="58" t="s">
        <v>68</v>
      </c>
      <c r="B33" s="42" t="s">
        <v>85</v>
      </c>
      <c r="C33" s="55" t="s">
        <v>29</v>
      </c>
      <c r="D33" s="55">
        <v>100</v>
      </c>
      <c r="E33" s="55">
        <v>100</v>
      </c>
    </row>
  </sheetData>
  <sheetProtection/>
  <mergeCells count="9">
    <mergeCell ref="C1:E1"/>
    <mergeCell ref="A6:A8"/>
    <mergeCell ref="B6:B8"/>
    <mergeCell ref="C6:C8"/>
    <mergeCell ref="D6:E6"/>
    <mergeCell ref="D7:D8"/>
    <mergeCell ref="E7:E8"/>
    <mergeCell ref="A3:E3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18"/>
  <sheetViews>
    <sheetView view="pageLayout" workbookViewId="0" topLeftCell="A2">
      <selection activeCell="C2" sqref="C2:E2"/>
    </sheetView>
  </sheetViews>
  <sheetFormatPr defaultColWidth="9.140625" defaultRowHeight="12.75"/>
  <cols>
    <col min="1" max="1" width="8.28125" style="12" customWidth="1"/>
    <col min="2" max="2" width="31.421875" style="12" customWidth="1"/>
    <col min="3" max="3" width="14.421875" style="13" customWidth="1"/>
    <col min="4" max="4" width="12.00390625" style="13" customWidth="1"/>
    <col min="5" max="5" width="17.28125" style="12" customWidth="1"/>
    <col min="6" max="6" width="9.140625" style="12" customWidth="1"/>
    <col min="7" max="7" width="22.00390625" style="12" customWidth="1"/>
    <col min="8" max="16384" width="9.140625" style="12" customWidth="1"/>
  </cols>
  <sheetData>
    <row r="1" ht="15.75" hidden="1"/>
    <row r="2" spans="1:5" ht="59.25" customHeight="1">
      <c r="A2" s="53"/>
      <c r="B2" s="53"/>
      <c r="C2" s="178" t="s">
        <v>101</v>
      </c>
      <c r="D2" s="178"/>
      <c r="E2" s="178"/>
    </row>
    <row r="3" spans="1:4" ht="18.75">
      <c r="A3" s="14"/>
      <c r="B3" s="14"/>
      <c r="C3" s="15"/>
      <c r="D3" s="15"/>
    </row>
    <row r="4" spans="1:7" ht="27.75" customHeight="1">
      <c r="A4" s="154" t="s">
        <v>89</v>
      </c>
      <c r="B4" s="154"/>
      <c r="C4" s="154"/>
      <c r="D4" s="154"/>
      <c r="E4" s="154"/>
      <c r="G4" s="36"/>
    </row>
    <row r="5" spans="1:5" ht="60.75" customHeight="1">
      <c r="A5" s="179" t="s">
        <v>96</v>
      </c>
      <c r="B5" s="179"/>
      <c r="C5" s="179"/>
      <c r="D5" s="179"/>
      <c r="E5" s="179"/>
    </row>
    <row r="6" ht="16.5" customHeight="1">
      <c r="E6" s="16" t="s">
        <v>15</v>
      </c>
    </row>
    <row r="7" spans="1:5" ht="17.25" customHeight="1">
      <c r="A7" s="155" t="s">
        <v>16</v>
      </c>
      <c r="B7" s="155" t="s">
        <v>0</v>
      </c>
      <c r="C7" s="155" t="s">
        <v>44</v>
      </c>
      <c r="D7" s="155"/>
      <c r="E7" s="155"/>
    </row>
    <row r="8" spans="1:5" ht="67.5" customHeight="1">
      <c r="A8" s="155"/>
      <c r="B8" s="155"/>
      <c r="C8" s="17" t="s">
        <v>39</v>
      </c>
      <c r="D8" s="17" t="s">
        <v>13</v>
      </c>
      <c r="E8" s="18" t="s">
        <v>14</v>
      </c>
    </row>
    <row r="9" spans="1:5" ht="15.75">
      <c r="A9" s="18">
        <v>1</v>
      </c>
      <c r="B9" s="18">
        <v>2</v>
      </c>
      <c r="C9" s="19">
        <v>3</v>
      </c>
      <c r="D9" s="19">
        <v>4</v>
      </c>
      <c r="E9" s="19">
        <v>5</v>
      </c>
    </row>
    <row r="10" spans="1:5" ht="15.75">
      <c r="A10" s="18"/>
      <c r="B10" s="156" t="s">
        <v>86</v>
      </c>
      <c r="C10" s="157"/>
      <c r="D10" s="157"/>
      <c r="E10" s="158"/>
    </row>
    <row r="11" spans="1:5" ht="15.75">
      <c r="A11" s="20">
        <v>1</v>
      </c>
      <c r="B11" s="21" t="s">
        <v>2</v>
      </c>
      <c r="C11" s="62">
        <v>2539.8</v>
      </c>
      <c r="D11" s="62">
        <v>2539.8</v>
      </c>
      <c r="E11" s="62">
        <f>D11-C11</f>
        <v>0</v>
      </c>
    </row>
    <row r="12" spans="1:5" ht="15.75">
      <c r="A12" s="23">
        <v>2</v>
      </c>
      <c r="B12" s="22" t="s">
        <v>3</v>
      </c>
      <c r="C12" s="61">
        <v>749.73</v>
      </c>
      <c r="D12" s="61">
        <v>749.73</v>
      </c>
      <c r="E12" s="62">
        <f aca="true" t="shared" si="0" ref="E12:E17">D12-C12</f>
        <v>0</v>
      </c>
    </row>
    <row r="13" spans="1:5" ht="16.5" customHeight="1">
      <c r="A13" s="23">
        <v>3</v>
      </c>
      <c r="B13" s="22" t="s">
        <v>40</v>
      </c>
      <c r="C13" s="61">
        <v>125.46</v>
      </c>
      <c r="D13" s="61">
        <v>125.46</v>
      </c>
      <c r="E13" s="62">
        <f t="shared" si="0"/>
        <v>0</v>
      </c>
    </row>
    <row r="14" spans="1:5" ht="31.5">
      <c r="A14" s="23">
        <v>4</v>
      </c>
      <c r="B14" s="21" t="s">
        <v>6</v>
      </c>
      <c r="C14" s="61">
        <v>0</v>
      </c>
      <c r="D14" s="61">
        <v>0</v>
      </c>
      <c r="E14" s="62">
        <f t="shared" si="0"/>
        <v>0</v>
      </c>
    </row>
    <row r="15" spans="1:5" ht="47.25">
      <c r="A15" s="23">
        <v>5</v>
      </c>
      <c r="B15" s="21" t="s">
        <v>41</v>
      </c>
      <c r="C15" s="61">
        <v>0</v>
      </c>
      <c r="D15" s="61">
        <v>0</v>
      </c>
      <c r="E15" s="62">
        <f t="shared" si="0"/>
        <v>0</v>
      </c>
    </row>
    <row r="16" spans="1:5" ht="47.25">
      <c r="A16" s="23">
        <v>6</v>
      </c>
      <c r="B16" s="21" t="s">
        <v>45</v>
      </c>
      <c r="C16" s="61">
        <v>0</v>
      </c>
      <c r="D16" s="61">
        <v>0</v>
      </c>
      <c r="E16" s="62">
        <f t="shared" si="0"/>
        <v>0</v>
      </c>
    </row>
    <row r="17" spans="1:5" ht="31.5">
      <c r="A17" s="23">
        <v>7</v>
      </c>
      <c r="B17" s="21" t="s">
        <v>46</v>
      </c>
      <c r="C17" s="61">
        <v>80.43</v>
      </c>
      <c r="D17" s="61">
        <v>80.43</v>
      </c>
      <c r="E17" s="62">
        <f t="shared" si="0"/>
        <v>0</v>
      </c>
    </row>
    <row r="18" spans="1:5" ht="15.75">
      <c r="A18" s="41">
        <v>8</v>
      </c>
      <c r="B18" s="21" t="s">
        <v>42</v>
      </c>
      <c r="C18" s="62">
        <f>C11+C12+C13+C14+C15+C16+C17</f>
        <v>3495.42</v>
      </c>
      <c r="D18" s="62">
        <f>D11+D12+D13+D14+D15+D16+D17</f>
        <v>3495.42</v>
      </c>
      <c r="E18" s="61">
        <f>SUM(E11:E17)</f>
        <v>0</v>
      </c>
    </row>
  </sheetData>
  <sheetProtection/>
  <mergeCells count="7">
    <mergeCell ref="C2:E2"/>
    <mergeCell ref="A5:E5"/>
    <mergeCell ref="B10:E10"/>
    <mergeCell ref="A7:A8"/>
    <mergeCell ref="B7:B8"/>
    <mergeCell ref="C7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view="pageLayout" workbookViewId="0" topLeftCell="A1">
      <selection activeCell="C35" sqref="C35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54"/>
      <c r="B1" s="54"/>
      <c r="C1" s="180" t="s">
        <v>104</v>
      </c>
      <c r="D1" s="180"/>
      <c r="E1" s="180"/>
    </row>
    <row r="2" spans="1:5" ht="18.75">
      <c r="A2" s="3"/>
      <c r="B2" s="3"/>
      <c r="C2" s="3"/>
      <c r="D2" s="3"/>
      <c r="E2" s="4"/>
    </row>
    <row r="3" spans="1:5" ht="36" customHeight="1">
      <c r="A3" s="159" t="s">
        <v>83</v>
      </c>
      <c r="B3" s="159"/>
      <c r="C3" s="159"/>
      <c r="D3" s="159"/>
      <c r="E3" s="159"/>
    </row>
    <row r="4" spans="1:8" ht="60.75" customHeight="1">
      <c r="A4" s="185" t="s">
        <v>96</v>
      </c>
      <c r="B4" s="185"/>
      <c r="C4" s="185"/>
      <c r="D4" s="185"/>
      <c r="E4" s="185"/>
      <c r="F4" s="36"/>
      <c r="G4" s="8"/>
      <c r="H4" s="8"/>
    </row>
    <row r="5" spans="1:8" ht="18.75">
      <c r="A5" s="9"/>
      <c r="B5" s="9"/>
      <c r="C5" s="9"/>
      <c r="D5" s="9"/>
      <c r="E5" s="9"/>
      <c r="F5" s="8"/>
      <c r="G5" s="8"/>
      <c r="H5" s="8"/>
    </row>
    <row r="6" spans="1:5" ht="27.75" customHeight="1">
      <c r="A6" s="181" t="s">
        <v>16</v>
      </c>
      <c r="B6" s="181" t="s">
        <v>17</v>
      </c>
      <c r="C6" s="183" t="s">
        <v>44</v>
      </c>
      <c r="D6" s="184"/>
      <c r="E6" s="181" t="s">
        <v>14</v>
      </c>
    </row>
    <row r="7" spans="1:5" ht="36.75" customHeight="1">
      <c r="A7" s="182"/>
      <c r="B7" s="182"/>
      <c r="C7" s="5" t="s">
        <v>18</v>
      </c>
      <c r="D7" s="5" t="s">
        <v>13</v>
      </c>
      <c r="E7" s="182"/>
    </row>
    <row r="8" spans="1:5" s="6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s="6" customFormat="1" ht="15.75">
      <c r="A9" s="5"/>
      <c r="B9" s="156" t="s">
        <v>86</v>
      </c>
      <c r="C9" s="157"/>
      <c r="D9" s="157"/>
      <c r="E9" s="158"/>
    </row>
    <row r="10" spans="1:5" ht="31.5">
      <c r="A10" s="5">
        <v>1</v>
      </c>
      <c r="B10" s="1" t="s">
        <v>91</v>
      </c>
      <c r="C10" s="7">
        <v>0</v>
      </c>
      <c r="D10" s="7">
        <v>0</v>
      </c>
      <c r="E10" s="7">
        <v>0</v>
      </c>
    </row>
    <row r="11" spans="1:5" ht="18.75" customHeight="1">
      <c r="A11" s="5">
        <v>2</v>
      </c>
      <c r="B11" s="10" t="s">
        <v>11</v>
      </c>
      <c r="C11" s="2">
        <v>0</v>
      </c>
      <c r="D11" s="2">
        <v>0</v>
      </c>
      <c r="E11" s="7">
        <v>0</v>
      </c>
    </row>
    <row r="12" spans="1:5" ht="20.25" customHeight="1">
      <c r="A12" s="5">
        <v>3</v>
      </c>
      <c r="B12" s="10" t="s">
        <v>12</v>
      </c>
      <c r="C12" s="2">
        <v>0</v>
      </c>
      <c r="D12" s="2">
        <v>0</v>
      </c>
      <c r="E12" s="7">
        <v>0</v>
      </c>
    </row>
    <row r="13" spans="1:5" ht="84" customHeight="1">
      <c r="A13" s="5">
        <v>4</v>
      </c>
      <c r="B13" s="64" t="s">
        <v>92</v>
      </c>
      <c r="C13" s="7">
        <v>0</v>
      </c>
      <c r="D13" s="2">
        <v>0</v>
      </c>
      <c r="E13" s="7">
        <f>C13-D13</f>
        <v>0</v>
      </c>
    </row>
    <row r="14" spans="1:5" ht="16.5" customHeight="1">
      <c r="A14" s="5">
        <v>5</v>
      </c>
      <c r="B14" s="59" t="s">
        <v>19</v>
      </c>
      <c r="C14" s="7">
        <v>0</v>
      </c>
      <c r="D14" s="2">
        <v>0</v>
      </c>
      <c r="E14" s="7">
        <f>C14-D14</f>
        <v>0</v>
      </c>
    </row>
    <row r="15" spans="1:5" ht="20.25" customHeight="1">
      <c r="A15" s="5">
        <v>6</v>
      </c>
      <c r="B15" s="59" t="s">
        <v>47</v>
      </c>
      <c r="C15" s="7">
        <v>0</v>
      </c>
      <c r="D15" s="2">
        <v>0</v>
      </c>
      <c r="E15" s="7">
        <f>C15-D15</f>
        <v>0</v>
      </c>
    </row>
    <row r="16" spans="1:5" ht="21" customHeight="1">
      <c r="A16" s="5">
        <v>7</v>
      </c>
      <c r="B16" s="1" t="s">
        <v>10</v>
      </c>
      <c r="C16" s="7">
        <f>C13</f>
        <v>0</v>
      </c>
      <c r="D16" s="7">
        <f>D13</f>
        <v>0</v>
      </c>
      <c r="E16" s="7">
        <f>C16-D16</f>
        <v>0</v>
      </c>
    </row>
  </sheetData>
  <sheetProtection/>
  <mergeCells count="8">
    <mergeCell ref="B9:E9"/>
    <mergeCell ref="C1:E1"/>
    <mergeCell ref="A3:E3"/>
    <mergeCell ref="A6:A7"/>
    <mergeCell ref="B6:B7"/>
    <mergeCell ref="C6:D6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7.7109375" style="24" customWidth="1"/>
    <col min="2" max="2" width="38.00390625" style="24" customWidth="1"/>
    <col min="3" max="3" width="12.8515625" style="24" customWidth="1"/>
    <col min="4" max="5" width="12.00390625" style="24" customWidth="1"/>
    <col min="6" max="6" width="9.140625" style="24" customWidth="1"/>
    <col min="7" max="7" width="27.8515625" style="24" customWidth="1"/>
    <col min="8" max="16384" width="9.140625" style="24" customWidth="1"/>
  </cols>
  <sheetData>
    <row r="1" spans="1:5" ht="60" customHeight="1">
      <c r="A1" s="25"/>
      <c r="B1" s="25"/>
      <c r="C1" s="187" t="s">
        <v>103</v>
      </c>
      <c r="D1" s="187"/>
      <c r="E1" s="187"/>
    </row>
    <row r="2" spans="1:5" ht="18.75">
      <c r="A2" s="25"/>
      <c r="B2" s="26"/>
      <c r="C2" s="25"/>
      <c r="D2" s="25"/>
      <c r="E2" s="25"/>
    </row>
    <row r="3" spans="1:7" ht="19.5" customHeight="1">
      <c r="A3" s="188" t="s">
        <v>84</v>
      </c>
      <c r="B3" s="188"/>
      <c r="C3" s="188"/>
      <c r="D3" s="188"/>
      <c r="E3" s="188"/>
      <c r="G3" s="35"/>
    </row>
    <row r="4" spans="1:7" ht="56.25" customHeight="1">
      <c r="A4" s="188" t="s">
        <v>96</v>
      </c>
      <c r="B4" s="188"/>
      <c r="C4" s="188"/>
      <c r="D4" s="188"/>
      <c r="E4" s="188"/>
      <c r="G4" s="35"/>
    </row>
    <row r="5" spans="2:7" ht="15.75">
      <c r="B5" s="27"/>
      <c r="G5" s="34"/>
    </row>
    <row r="6" spans="1:7" ht="24.75" customHeight="1">
      <c r="A6" s="190" t="s">
        <v>16</v>
      </c>
      <c r="B6" s="189" t="s">
        <v>20</v>
      </c>
      <c r="C6" s="190" t="s">
        <v>21</v>
      </c>
      <c r="D6" s="189" t="s">
        <v>88</v>
      </c>
      <c r="E6" s="189" t="s">
        <v>77</v>
      </c>
      <c r="G6" s="36"/>
    </row>
    <row r="7" spans="1:7" ht="15.75" customHeight="1">
      <c r="A7" s="191"/>
      <c r="B7" s="190"/>
      <c r="C7" s="191"/>
      <c r="D7" s="190"/>
      <c r="E7" s="190"/>
      <c r="G7" s="34"/>
    </row>
    <row r="8" spans="1:7" ht="15.75">
      <c r="A8" s="28">
        <v>1</v>
      </c>
      <c r="B8" s="28">
        <v>2</v>
      </c>
      <c r="C8" s="28">
        <v>3</v>
      </c>
      <c r="D8" s="28">
        <v>4</v>
      </c>
      <c r="E8" s="28">
        <v>5</v>
      </c>
      <c r="G8" s="34"/>
    </row>
    <row r="9" spans="1:7" ht="31.5">
      <c r="A9" s="28">
        <v>1</v>
      </c>
      <c r="B9" s="29" t="s">
        <v>28</v>
      </c>
      <c r="C9" s="28" t="s">
        <v>29</v>
      </c>
      <c r="D9" s="31">
        <v>0</v>
      </c>
      <c r="E9" s="31">
        <f>ROUND('1-во'!E15/'1-во'!E14*100,2)</f>
        <v>58.95</v>
      </c>
      <c r="G9" s="35"/>
    </row>
    <row r="10" spans="1:5" ht="37.5" customHeight="1">
      <c r="A10" s="28">
        <v>2</v>
      </c>
      <c r="B10" s="30" t="s">
        <v>30</v>
      </c>
      <c r="C10" s="28" t="s">
        <v>31</v>
      </c>
      <c r="D10" s="28">
        <v>0</v>
      </c>
      <c r="E10" s="28">
        <v>1685</v>
      </c>
    </row>
    <row r="11" spans="1:5" ht="34.5" customHeight="1">
      <c r="A11" s="28">
        <v>3</v>
      </c>
      <c r="B11" s="30" t="s">
        <v>32</v>
      </c>
      <c r="C11" s="28" t="s">
        <v>33</v>
      </c>
      <c r="D11" s="28">
        <v>0</v>
      </c>
      <c r="E11" s="28">
        <v>2208</v>
      </c>
    </row>
    <row r="12" spans="1:5" ht="15.75">
      <c r="A12" s="28" t="s">
        <v>5</v>
      </c>
      <c r="B12" s="29" t="s">
        <v>43</v>
      </c>
      <c r="C12" s="28"/>
      <c r="D12" s="28"/>
      <c r="E12" s="31"/>
    </row>
    <row r="13" spans="1:5" ht="20.25" customHeight="1">
      <c r="A13" s="28" t="s">
        <v>1</v>
      </c>
      <c r="B13" s="46" t="s">
        <v>80</v>
      </c>
      <c r="C13" s="60" t="s">
        <v>79</v>
      </c>
      <c r="D13" s="47">
        <v>0</v>
      </c>
      <c r="E13" s="47">
        <v>0.6</v>
      </c>
    </row>
    <row r="14" spans="1:5" ht="23.25" customHeight="1">
      <c r="A14" s="28" t="s">
        <v>7</v>
      </c>
      <c r="B14" s="46" t="s">
        <v>69</v>
      </c>
      <c r="C14" s="60" t="s">
        <v>79</v>
      </c>
      <c r="D14" s="47">
        <v>0</v>
      </c>
      <c r="E14" s="47">
        <v>0.76</v>
      </c>
    </row>
    <row r="16" spans="1:5" ht="15.75">
      <c r="A16" s="186" t="s">
        <v>90</v>
      </c>
      <c r="B16" s="186"/>
      <c r="C16" s="186"/>
      <c r="D16" s="186"/>
      <c r="E16" s="186"/>
    </row>
  </sheetData>
  <sheetProtection/>
  <mergeCells count="9">
    <mergeCell ref="A16:E16"/>
    <mergeCell ref="C1:E1"/>
    <mergeCell ref="A3:E3"/>
    <mergeCell ref="B6:B7"/>
    <mergeCell ref="D6:D7"/>
    <mergeCell ref="E6:E7"/>
    <mergeCell ref="A6:A7"/>
    <mergeCell ref="C6:C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Козлова</cp:lastModifiedBy>
  <cp:lastPrinted>2014-09-22T02:40:35Z</cp:lastPrinted>
  <dcterms:created xsi:type="dcterms:W3CDTF">1996-10-08T23:32:33Z</dcterms:created>
  <dcterms:modified xsi:type="dcterms:W3CDTF">2014-09-22T03:57:59Z</dcterms:modified>
  <cp:category/>
  <cp:version/>
  <cp:contentType/>
  <cp:contentStatus/>
</cp:coreProperties>
</file>